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<sst xmlns="http://schemas.openxmlformats.org/spreadsheetml/2006/main" count="158" uniqueCount="138">
  <si>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</si>
  <si>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</si>
  <si>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</si>
  <si>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</si>
  <si>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</si>
  <si>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</si>
  <si>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</si>
  <si>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</si>
  <si>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</si>
  <si>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</si>
  <si>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</si>
  <si>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</si>
  <si>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</si>
  <si>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</si>
  <si>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</si>
  <si>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</si>
  <si>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</si>
  <si>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</si>
  <si>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</si>
  <si>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</si>
  <si>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</si>
  <si>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</si>
  <si>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</si>
  <si>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</si>
  <si>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</si>
  <si>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</si>
  <si>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</si>
  <si>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</si>
  <si>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</si>
  <si>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</si>
  <si>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</si>
  <si>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</si>
  <si>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</si>
  <si>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</si>
  <si>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</si>
  <si>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</si>
  <si>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</si>
  <si>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</si>
  <si>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</si>
  <si>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</si>
  <si>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</si>
  <si>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</si>
  <si>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</si>
  <si>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</si>
  <si>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</si>
  <si>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</si>
  <si>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</si>
  <si>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</si>
  <si>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</si>
  <si>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</si>
  <si>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</si>
  <si>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</si>
  <si>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</si>
  <si>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</si>
  <si>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</si>
  <si>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</si>
  <si>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</si>
  <si>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</si>
  <si>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</si>
  <si>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</si>
  <si>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</si>
  <si>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</si>
  <si>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</si>
  <si>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</si>
  <si>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</si>
  <si>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</si>
  <si>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</si>
  <si>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</si>
  <si>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</si>
  <si>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</si>
  <si>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</si>
  <si>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</si>
  <si>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</si>
  <si>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</si>
  <si>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</si>
  <si>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</si>
  <si>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</si>
  <si>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</si>
  <si>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</si>
  <si>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</si>
  <si>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</si>
  <si>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</si>
  <si>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</si>
  <si>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</si>
  <si>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</si>
  <si>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</si>
  <si>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</si>
  <si>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</si>
  <si>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</si>
  <si>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</si>
  <si>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</si>
  <si>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</si>
  <si>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</si>
  <si>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</si>
  <si>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</si>
  <si>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</si>
  <si>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</si>
  <si>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</si>
  <si>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</si>
  <si>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</si>
  <si>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</si>
  <si>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</si>
  <si>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</si>
  <si>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</si>
  <si>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</si>
  <si>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</si>
  <si>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</si>
  <si>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</si>
  <si>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</si>
  <si>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</si>
  <si>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</si>
  <si>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</si>
  <si>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</si>
  <si>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</si>
  <si>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</si>
  <si>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</si>
  <si>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</si>
  <si>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</si>
  <si>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</si>
  <si>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</si>
  <si>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</si>
  <si>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</si>
  <si>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</si>
  <si>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</si>
  <si>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</si>
  <si>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401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</si>
  <si>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2010 год </t>
  </si>
  <si>
    <t>0410</t>
  </si>
  <si>
    <t>Выполнение деятельности подв.учреждений</t>
  </si>
  <si>
    <t>Общеэкономические расходы</t>
  </si>
  <si>
    <t>Доплаты к пенсиям гос.служащих субъектов РФ и муниципальных служащих</t>
  </si>
  <si>
    <t>1001</t>
  </si>
  <si>
    <t>Проект бюджета 2010 год, тыс.руб.</t>
  </si>
  <si>
    <t>0505</t>
  </si>
  <si>
    <t>Вопросы в области ЖКХ</t>
  </si>
  <si>
    <t>0302</t>
  </si>
  <si>
    <t>Функционирование органов в сфере национальной безопасности, правоохнительной деятельностии обороны</t>
  </si>
  <si>
    <t>№76  от 05 октября 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</si>
</sst>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3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5" t="s">
        <v>111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103</v>
      </c>
      <c r="S1" s="40" t="s">
        <v>103</v>
      </c>
      <c r="T1" s="41"/>
    </row>
    <row r="2" spans="2:20" ht="13.5">
      <c r="B2" s="2"/>
      <c r="C2" s="96" t="s">
        <v>104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104</v>
      </c>
      <c r="S2" s="40" t="s">
        <v>104</v>
      </c>
      <c r="T2" s="41"/>
    </row>
    <row r="3" spans="2:20" ht="13.5">
      <c r="B3" s="2"/>
      <c r="C3" s="96" t="s">
        <v>112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105</v>
      </c>
      <c r="S3" s="40" t="s">
        <v>105</v>
      </c>
      <c r="T3" s="41"/>
    </row>
    <row r="4" spans="2:20" ht="13.5">
      <c r="B4" s="2"/>
      <c r="C4" s="96" t="s">
        <v>137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106</v>
      </c>
      <c r="S4" s="40" t="s">
        <v>106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126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132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5.7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19348.9</v>
      </c>
      <c r="R14" s="51">
        <f>K14/H14*100</f>
        <v>112.28790743136072</v>
      </c>
      <c r="S14" s="52">
        <f>M14/H14*100</f>
        <v>107.59304564635923</v>
      </c>
      <c r="T14" s="53" t="e">
        <f>M14/M79*100</f>
        <v>#REF!</v>
      </c>
      <c r="U14" s="50">
        <f>SUM(U15:U19)</f>
        <v>40145.9</v>
      </c>
      <c r="V14" s="5">
        <f>M14/U14*100</f>
        <v>183.1621659995168</v>
      </c>
    </row>
    <row r="15" spans="2:27" ht="27" customHeight="1">
      <c r="B15" s="58" t="s">
        <v>102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9">
        <v>900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AA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16723.5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25</v>
      </c>
      <c r="Q18" s="69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2.75" customHeight="1">
      <c r="B19" s="58" t="s">
        <v>26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27</v>
      </c>
      <c r="Q19" s="57">
        <v>825.4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28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29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30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31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32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33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34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35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36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37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38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116</v>
      </c>
      <c r="C31" s="48" t="s">
        <v>115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685.8</v>
      </c>
      <c r="R31" s="51"/>
      <c r="S31" s="52"/>
      <c r="T31" s="59"/>
      <c r="U31" s="56"/>
      <c r="V31" s="5"/>
    </row>
    <row r="32" spans="2:22" ht="15" customHeight="1">
      <c r="B32" s="70" t="s">
        <v>118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117</v>
      </c>
      <c r="Q32" s="69">
        <v>685.8</v>
      </c>
      <c r="R32" s="51"/>
      <c r="S32" s="52"/>
      <c r="T32" s="59"/>
      <c r="U32" s="56"/>
      <c r="V32" s="5"/>
    </row>
    <row r="33" spans="2:22" ht="27" customHeight="1">
      <c r="B33" s="47" t="s">
        <v>39</v>
      </c>
      <c r="C33" s="48" t="s">
        <v>40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700</v>
      </c>
      <c r="R33" s="51">
        <f t="shared" si="3"/>
        <v>187.0401337792642</v>
      </c>
      <c r="S33" s="52">
        <f t="shared" si="4"/>
        <v>109.45576162967467</v>
      </c>
      <c r="T33" s="53" t="e">
        <f>M33/M79*100</f>
        <v>#REF!</v>
      </c>
      <c r="U33" s="49">
        <f>SUM(U35:U37)</f>
        <v>258.6</v>
      </c>
      <c r="V33" s="5">
        <f t="shared" si="5"/>
        <v>556.844547563805</v>
      </c>
    </row>
    <row r="34" spans="2:22" ht="43.5" customHeight="1">
      <c r="B34" s="70" t="s">
        <v>136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135</v>
      </c>
      <c r="Q34" s="69">
        <v>200</v>
      </c>
      <c r="R34" s="51"/>
      <c r="S34" s="52"/>
      <c r="T34" s="53"/>
      <c r="U34" s="49"/>
      <c r="V34" s="5"/>
    </row>
    <row r="35" spans="2:22" ht="42.75" customHeight="1">
      <c r="B35" s="58" t="s">
        <v>41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42</v>
      </c>
      <c r="Q35" s="69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43</v>
      </c>
      <c r="C36" s="54" t="s">
        <v>44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44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45</v>
      </c>
      <c r="C37" s="54" t="s">
        <v>46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46</v>
      </c>
      <c r="Q37" s="69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43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44</v>
      </c>
      <c r="Q38" s="69">
        <v>200</v>
      </c>
      <c r="R38" s="51"/>
      <c r="S38" s="52"/>
      <c r="T38" s="59"/>
      <c r="U38" s="56"/>
      <c r="V38" s="5"/>
    </row>
    <row r="39" spans="2:22" ht="15" customHeight="1">
      <c r="B39" s="47" t="s">
        <v>47</v>
      </c>
      <c r="C39" s="48" t="s">
        <v>48</v>
      </c>
      <c r="D39" s="49">
        <f>SUM(D40:D45)</f>
        <v>6220</v>
      </c>
      <c r="E39" s="49">
        <f>SUM(E40:E45)</f>
        <v>0</v>
      </c>
      <c r="F39" s="49" t="e">
        <f>F40+F42+#REF!+#REF!+#REF!+F45</f>
        <v>#REF!</v>
      </c>
      <c r="G39" s="49" t="e">
        <f>G40+G42+#REF!+#REF!+#REF!+G45</f>
        <v>#REF!</v>
      </c>
      <c r="H39" s="49" t="e">
        <f>H40+H42+#REF!+#REF!+#REF!+H45</f>
        <v>#REF!</v>
      </c>
      <c r="I39" s="49" t="e">
        <f>I40+I42+#REF!+#REF!+#REF!+I45</f>
        <v>#REF!</v>
      </c>
      <c r="J39" s="49" t="e">
        <f>J40+J42+#REF!+#REF!+#REF!+J45</f>
        <v>#REF!</v>
      </c>
      <c r="K39" s="49" t="e">
        <f>K40+K42+#REF!+#REF!+#REF!+K45+#REF!</f>
        <v>#REF!</v>
      </c>
      <c r="L39" s="49" t="e">
        <f>L40+L42+#REF!+#REF!+#REF!+L45+#REF!</f>
        <v>#REF!</v>
      </c>
      <c r="M39" s="49" t="e">
        <f>M40+M42+#REF!+#REF!+#REF!+M45+#REF!</f>
        <v>#REF!</v>
      </c>
      <c r="N39" s="49" t="e">
        <f>N40+N42+#REF!+#REF!+#REF!+N45+#REF!</f>
        <v>#REF!</v>
      </c>
      <c r="O39" s="49" t="e">
        <f>O40+O42+#REF!+#REF!+#REF!+O45+#REF!</f>
        <v>#REF!</v>
      </c>
      <c r="P39" s="48"/>
      <c r="Q39" s="52">
        <f>Q42+Q45+Q41+Q44</f>
        <v>4140.6</v>
      </c>
      <c r="R39" s="51" t="e">
        <f t="shared" si="3"/>
        <v>#REF!</v>
      </c>
      <c r="S39" s="52" t="e">
        <f t="shared" si="4"/>
        <v>#REF!</v>
      </c>
      <c r="T39" s="53" t="e">
        <f>M39/M79*100</f>
        <v>#REF!</v>
      </c>
      <c r="U39" s="49" t="e">
        <f>U40+U42+#REF!+#REF!+#REF!+U45</f>
        <v>#REF!</v>
      </c>
      <c r="V39" s="5" t="e">
        <f t="shared" si="5"/>
        <v>#REF!</v>
      </c>
    </row>
    <row r="40" spans="2:22" ht="12" customHeight="1" hidden="1">
      <c r="B40" s="58" t="s">
        <v>49</v>
      </c>
      <c r="C40" s="54" t="s">
        <v>50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50</v>
      </c>
      <c r="Q40" s="69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2" customHeight="1">
      <c r="B41" s="58" t="s">
        <v>129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125</v>
      </c>
      <c r="Q41" s="69">
        <v>520.6</v>
      </c>
      <c r="R41" s="51"/>
      <c r="S41" s="52"/>
      <c r="T41" s="59"/>
      <c r="U41" s="56"/>
      <c r="V41" s="5"/>
    </row>
    <row r="42" spans="2:22" ht="19.5" customHeight="1">
      <c r="B42" s="58" t="s">
        <v>113</v>
      </c>
      <c r="C42" s="54"/>
      <c r="D42" s="56">
        <v>1500</v>
      </c>
      <c r="E42" s="56"/>
      <c r="F42" s="56">
        <v>1590</v>
      </c>
      <c r="G42" s="55">
        <f t="shared" si="1"/>
        <v>1590</v>
      </c>
      <c r="H42" s="56">
        <v>1590</v>
      </c>
      <c r="I42" s="56"/>
      <c r="J42" s="56"/>
      <c r="K42" s="56">
        <f>1800</f>
        <v>1800</v>
      </c>
      <c r="L42" s="56">
        <f t="shared" si="2"/>
        <v>1600</v>
      </c>
      <c r="M42" s="56">
        <v>1600</v>
      </c>
      <c r="N42" s="56"/>
      <c r="O42" s="56"/>
      <c r="P42" s="54" t="s">
        <v>50</v>
      </c>
      <c r="Q42" s="69">
        <v>900</v>
      </c>
      <c r="R42" s="51">
        <f t="shared" si="3"/>
        <v>113.20754716981132</v>
      </c>
      <c r="S42" s="52">
        <f t="shared" si="4"/>
        <v>100.62893081761007</v>
      </c>
      <c r="T42" s="59"/>
      <c r="U42" s="56">
        <v>464</v>
      </c>
      <c r="V42" s="5"/>
    </row>
    <row r="43" spans="2:22" ht="16.5" customHeight="1" hidden="1">
      <c r="B43" s="58" t="s">
        <v>51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52</v>
      </c>
      <c r="Q43" s="69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128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127</v>
      </c>
      <c r="Q44" s="69">
        <v>400</v>
      </c>
      <c r="R44" s="51"/>
      <c r="S44" s="52"/>
      <c r="T44" s="59"/>
      <c r="U44" s="56"/>
      <c r="V44" s="5"/>
    </row>
    <row r="45" spans="2:22" ht="26.25" customHeight="1">
      <c r="B45" s="58" t="s">
        <v>53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54</v>
      </c>
      <c r="Q45" s="69">
        <v>2320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55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56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57</v>
      </c>
      <c r="C48" s="48" t="s">
        <v>58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Q50+Q51+Q49+Q58</f>
        <v>45628.399999999994</v>
      </c>
      <c r="R48" s="51">
        <f t="shared" si="3"/>
        <v>483.5075914855298</v>
      </c>
      <c r="S48" s="52">
        <f t="shared" si="4"/>
        <v>103.04159683834008</v>
      </c>
      <c r="T48" s="53" t="e">
        <f>M48/M79*100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1" t="s">
        <v>120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119</v>
      </c>
      <c r="Q49" s="69">
        <v>12202.3</v>
      </c>
      <c r="R49" s="51"/>
      <c r="S49" s="52"/>
      <c r="T49" s="53"/>
      <c r="U49" s="49"/>
      <c r="V49" s="5"/>
    </row>
    <row r="50" spans="2:22" ht="15" customHeight="1">
      <c r="B50" s="58" t="s">
        <v>59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60</v>
      </c>
      <c r="Q50" s="69">
        <v>7101.2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114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61</v>
      </c>
      <c r="Q51" s="69">
        <v>26074.9</v>
      </c>
      <c r="R51" s="51"/>
      <c r="S51" s="52"/>
      <c r="T51" s="59"/>
      <c r="U51" s="56"/>
      <c r="V51" s="5"/>
    </row>
    <row r="52" spans="2:22" ht="12.75" customHeight="1" hidden="1">
      <c r="B52" s="58" t="s">
        <v>62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9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63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9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64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9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65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9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66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9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67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9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1.25" customHeight="1">
      <c r="B58" s="58" t="s">
        <v>134</v>
      </c>
      <c r="C58" s="54"/>
      <c r="D58" s="56"/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133</v>
      </c>
      <c r="Q58" s="69">
        <v>250</v>
      </c>
      <c r="R58" s="51"/>
      <c r="S58" s="52"/>
      <c r="T58" s="59"/>
      <c r="U58" s="56"/>
      <c r="V58" s="5"/>
    </row>
    <row r="59" spans="2:22" ht="15.75" customHeight="1">
      <c r="B59" s="47" t="s">
        <v>121</v>
      </c>
      <c r="C59" s="48" t="s">
        <v>122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500</v>
      </c>
      <c r="R59" s="51"/>
      <c r="S59" s="52"/>
      <c r="T59" s="59"/>
      <c r="U59" s="56"/>
      <c r="V59" s="5"/>
    </row>
    <row r="60" spans="2:22" ht="15" customHeight="1">
      <c r="B60" s="58" t="s">
        <v>123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124</v>
      </c>
      <c r="Q60" s="69">
        <v>500</v>
      </c>
      <c r="R60" s="51"/>
      <c r="S60" s="52"/>
      <c r="T60" s="59"/>
      <c r="U60" s="56"/>
      <c r="V60" s="5"/>
    </row>
    <row r="61" spans="2:22" ht="28.5" customHeight="1">
      <c r="B61" s="47" t="s">
        <v>68</v>
      </c>
      <c r="C61" s="48" t="s">
        <v>69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22427.3</v>
      </c>
      <c r="R61" s="51">
        <f t="shared" si="3"/>
        <v>136.76619947186674</v>
      </c>
      <c r="S61" s="52">
        <f t="shared" si="4"/>
        <v>105.8805606337599</v>
      </c>
      <c r="T61" s="61" t="e">
        <f>M61/M79*100</f>
        <v>#REF!</v>
      </c>
      <c r="U61" s="49">
        <f>SUM(U62:U65)</f>
        <v>4836.4</v>
      </c>
      <c r="V61" s="5">
        <f t="shared" si="5"/>
        <v>172.44231246381608</v>
      </c>
    </row>
    <row r="62" spans="2:22" ht="13.5">
      <c r="B62" s="58" t="s">
        <v>110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70</v>
      </c>
      <c r="Q62" s="69">
        <v>22427.3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107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9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108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9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72</v>
      </c>
      <c r="C65" s="54" t="s">
        <v>71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71</v>
      </c>
      <c r="Q65" s="69">
        <f aca="true" t="shared" si="9" ref="Q65:Q78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13.5" customHeight="1">
      <c r="B66" s="47" t="s">
        <v>73</v>
      </c>
      <c r="C66" s="48" t="s">
        <v>74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8423</v>
      </c>
      <c r="R66" s="51">
        <f aca="true" t="shared" si="11" ref="R66:R79">K66/H66*100</f>
        <v>315.62952243125903</v>
      </c>
      <c r="S66" s="52">
        <f>M66/H66*100</f>
        <v>101.30246020260492</v>
      </c>
      <c r="T66" s="53" t="e">
        <f>M66/M79*100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109</v>
      </c>
      <c r="C67" s="54"/>
      <c r="D67" s="56"/>
      <c r="E67" s="56"/>
      <c r="F67" s="56"/>
      <c r="G67" s="55">
        <f aca="true" t="shared" si="12" ref="G67:G78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75</v>
      </c>
      <c r="Q67" s="69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76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77</v>
      </c>
      <c r="Q68" s="69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78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79</v>
      </c>
      <c r="Q69" s="69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80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81</v>
      </c>
      <c r="Q70" s="69">
        <f t="shared" si="9"/>
        <v>0</v>
      </c>
      <c r="R70" s="51"/>
      <c r="S70" s="52"/>
      <c r="T70" s="59"/>
      <c r="U70" s="56"/>
      <c r="V70" s="5"/>
    </row>
    <row r="71" spans="2:22" ht="15.75" customHeight="1">
      <c r="B71" s="58" t="s">
        <v>82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83</v>
      </c>
      <c r="Q71" s="69">
        <v>8423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84</v>
      </c>
      <c r="C72" s="54" t="s">
        <v>85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85</v>
      </c>
      <c r="Q72" s="69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86</v>
      </c>
      <c r="C73" s="54" t="s">
        <v>87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87</v>
      </c>
      <c r="Q73" s="69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32.25" customHeight="1">
      <c r="B74" s="58" t="s">
        <v>130</v>
      </c>
      <c r="C74" s="54" t="s">
        <v>131</v>
      </c>
      <c r="D74" s="56"/>
      <c r="E74" s="56"/>
      <c r="F74" s="56"/>
      <c r="G74" s="55"/>
      <c r="H74" s="56"/>
      <c r="I74" s="56"/>
      <c r="J74" s="56"/>
      <c r="K74" s="56"/>
      <c r="L74" s="56"/>
      <c r="M74" s="56"/>
      <c r="N74" s="56"/>
      <c r="O74" s="56"/>
      <c r="P74" s="54" t="s">
        <v>131</v>
      </c>
      <c r="Q74" s="69">
        <v>160</v>
      </c>
      <c r="R74" s="51"/>
      <c r="S74" s="52"/>
      <c r="T74" s="59"/>
      <c r="U74" s="56"/>
      <c r="V74" s="5"/>
    </row>
    <row r="75" spans="2:22" ht="16.5" customHeight="1">
      <c r="B75" s="47" t="s">
        <v>88</v>
      </c>
      <c r="C75" s="49">
        <v>1100</v>
      </c>
      <c r="D75" s="49" t="e">
        <f>SUM(#REF!)</f>
        <v>#REF!</v>
      </c>
      <c r="E75" s="49" t="e">
        <f>SUM(#REF!)</f>
        <v>#REF!</v>
      </c>
      <c r="F75" s="49" t="e">
        <f>SUM(#REF!)</f>
        <v>#REF!</v>
      </c>
      <c r="G75" s="49">
        <f aca="true" t="shared" si="13" ref="G75:O75">SUM(G76:G78)</f>
        <v>37405.2</v>
      </c>
      <c r="H75" s="49">
        <f t="shared" si="13"/>
        <v>37405.2</v>
      </c>
      <c r="I75" s="49">
        <f t="shared" si="13"/>
        <v>0</v>
      </c>
      <c r="J75" s="49">
        <f t="shared" si="13"/>
        <v>0</v>
      </c>
      <c r="K75" s="49">
        <f t="shared" si="13"/>
        <v>1024</v>
      </c>
      <c r="L75" s="49">
        <f t="shared" si="13"/>
        <v>0</v>
      </c>
      <c r="M75" s="49">
        <f t="shared" si="13"/>
        <v>1024</v>
      </c>
      <c r="N75" s="49">
        <f t="shared" si="13"/>
        <v>0</v>
      </c>
      <c r="O75" s="49">
        <f t="shared" si="13"/>
        <v>0</v>
      </c>
      <c r="P75" s="49">
        <v>1100</v>
      </c>
      <c r="Q75" s="52">
        <f>Q77</f>
        <v>291.7</v>
      </c>
      <c r="R75" s="51">
        <f t="shared" si="11"/>
        <v>2.7375872873290343</v>
      </c>
      <c r="S75" s="52">
        <f>M75/H75*100</f>
        <v>2.7375872873290343</v>
      </c>
      <c r="T75" s="53" t="e">
        <f>M75/M79*100</f>
        <v>#REF!</v>
      </c>
      <c r="U75" s="49">
        <f>SUM(U76:U78)</f>
        <v>0</v>
      </c>
      <c r="V75" s="5" t="e">
        <f>M75/U75*100</f>
        <v>#DIV/0!</v>
      </c>
    </row>
    <row r="76" spans="2:22" ht="1.5" customHeight="1" hidden="1">
      <c r="B76" s="58" t="s">
        <v>89</v>
      </c>
      <c r="C76" s="54"/>
      <c r="D76" s="56"/>
      <c r="E76" s="56"/>
      <c r="F76" s="56"/>
      <c r="G76" s="55">
        <f t="shared" si="12"/>
        <v>0</v>
      </c>
      <c r="H76" s="56"/>
      <c r="I76" s="56"/>
      <c r="J76" s="56"/>
      <c r="K76" s="56"/>
      <c r="L76" s="56"/>
      <c r="M76" s="56"/>
      <c r="N76" s="56"/>
      <c r="O76" s="56"/>
      <c r="P76" s="54" t="s">
        <v>90</v>
      </c>
      <c r="Q76" s="69">
        <f t="shared" si="9"/>
        <v>0</v>
      </c>
      <c r="R76" s="51"/>
      <c r="S76" s="52"/>
      <c r="T76" s="62"/>
      <c r="U76" s="56"/>
      <c r="V76" s="5"/>
    </row>
    <row r="77" spans="2:22" ht="12.75" customHeight="1">
      <c r="B77" s="58" t="s">
        <v>91</v>
      </c>
      <c r="C77" s="54"/>
      <c r="D77" s="56"/>
      <c r="E77" s="56"/>
      <c r="F77" s="56"/>
      <c r="G77" s="55">
        <f t="shared" si="12"/>
        <v>0</v>
      </c>
      <c r="H77" s="56"/>
      <c r="I77" s="56"/>
      <c r="J77" s="56"/>
      <c r="K77" s="56">
        <v>1024</v>
      </c>
      <c r="L77" s="56"/>
      <c r="M77" s="56">
        <v>1024</v>
      </c>
      <c r="N77" s="56"/>
      <c r="O77" s="56"/>
      <c r="P77" s="54" t="s">
        <v>92</v>
      </c>
      <c r="Q77" s="69">
        <v>291.7</v>
      </c>
      <c r="R77" s="51" t="e">
        <f t="shared" si="11"/>
        <v>#DIV/0!</v>
      </c>
      <c r="S77" s="52"/>
      <c r="T77" s="62"/>
      <c r="U77" s="56"/>
      <c r="V77" s="5"/>
    </row>
    <row r="78" spans="2:22" ht="12.75" customHeight="1" hidden="1">
      <c r="B78" s="58" t="s">
        <v>93</v>
      </c>
      <c r="C78" s="54" t="s">
        <v>94</v>
      </c>
      <c r="D78" s="56"/>
      <c r="E78" s="56"/>
      <c r="F78" s="56"/>
      <c r="G78" s="55">
        <f t="shared" si="12"/>
        <v>37405.2</v>
      </c>
      <c r="H78" s="56">
        <f>35055.2+2350</f>
        <v>37405.2</v>
      </c>
      <c r="I78" s="56"/>
      <c r="J78" s="56"/>
      <c r="K78" s="56"/>
      <c r="L78" s="56">
        <f>M78+N78+O78</f>
        <v>0</v>
      </c>
      <c r="M78" s="56"/>
      <c r="N78" s="56"/>
      <c r="O78" s="56"/>
      <c r="P78" s="54" t="s">
        <v>94</v>
      </c>
      <c r="Q78" s="69">
        <f t="shared" si="9"/>
        <v>0</v>
      </c>
      <c r="R78" s="51">
        <f t="shared" si="11"/>
        <v>0</v>
      </c>
      <c r="S78" s="52">
        <f>M78/H78*100</f>
        <v>0</v>
      </c>
      <c r="T78" s="62"/>
      <c r="U78" s="56"/>
      <c r="V78" s="5"/>
    </row>
    <row r="79" spans="2:22" ht="16.5" customHeight="1" thickBot="1">
      <c r="B79" s="63" t="s">
        <v>95</v>
      </c>
      <c r="C79" s="64"/>
      <c r="D79" s="65" t="e">
        <f>SUM(D14+D33+D39+D48+#REF!+D61+D66+#REF!+D75)</f>
        <v>#REF!</v>
      </c>
      <c r="E79" s="65" t="e">
        <f>SUM(E14+E33+E39+E48+#REF!+E61+E66+#REF!+E75)</f>
        <v>#REF!</v>
      </c>
      <c r="F79" s="66" t="e">
        <f>SUM(F14+F33+F39+F48+#REF!+#REF!+F61+F66+#REF!+F75)</f>
        <v>#REF!</v>
      </c>
      <c r="G79" s="66" t="e">
        <f>SUM(G14+G33+G39+G48+#REF!+#REF!+G61+G66+#REF!+G75)</f>
        <v>#REF!</v>
      </c>
      <c r="H79" s="66" t="e">
        <f>SUM(H14+H33+H39+H48+#REF!+#REF!+H61+H66+#REF!+H75)</f>
        <v>#REF!</v>
      </c>
      <c r="I79" s="66" t="e">
        <f>SUM(I14+I33+I39+I48+#REF!+#REF!+I61+I66+#REF!+I75)</f>
        <v>#REF!</v>
      </c>
      <c r="J79" s="66" t="e">
        <f>SUM(J14+J33+J39+J48+#REF!+#REF!+J61+J66+#REF!+J75)</f>
        <v>#REF!</v>
      </c>
      <c r="K79" s="66" t="e">
        <f>SUM(K14+K33+K39+K48+#REF!+#REF!+K61+K66+#REF!+K75)</f>
        <v>#REF!</v>
      </c>
      <c r="L79" s="66" t="e">
        <f>SUM(L14+L33+L39+L48+#REF!+#REF!+L61+L66+#REF!+L75)</f>
        <v>#REF!</v>
      </c>
      <c r="M79" s="66" t="e">
        <f>SUM(M14+M33+M39+M48+#REF!+#REF!+M61+M66+#REF!+M75)</f>
        <v>#REF!</v>
      </c>
      <c r="N79" s="66" t="e">
        <f>SUM(N14+N33+N39+N48+#REF!+#REF!+N61+N66+#REF!+N75)</f>
        <v>#REF!</v>
      </c>
      <c r="O79" s="66" t="e">
        <f>SUM(O14+O33+O39+O48+#REF!+#REF!+O61+O66+#REF!+O75)</f>
        <v>#REF!</v>
      </c>
      <c r="P79" s="64"/>
      <c r="Q79" s="67">
        <f>Q14+Q33+Q39+Q48+Q61+Q66+Q75+Q31+Q59+Q74</f>
        <v>102305.7</v>
      </c>
      <c r="R79" s="51" t="e">
        <f t="shared" si="11"/>
        <v>#REF!</v>
      </c>
      <c r="S79" s="52" t="e">
        <f>M79/H79*100</f>
        <v>#REF!</v>
      </c>
      <c r="T79" s="68" t="e">
        <f>SUM(T14:T75)</f>
        <v>#REF!</v>
      </c>
      <c r="U79" s="50" t="e">
        <f>SUM(U14+U33+U39+U48+#REF!+#REF!+U61+U66+#REF!+U75)</f>
        <v>#REF!</v>
      </c>
      <c r="V79" s="5" t="e">
        <f>M79/U79*100</f>
        <v>#REF!</v>
      </c>
    </row>
    <row r="80" spans="2:22" ht="13.5" customHeight="1" hidden="1" thickBot="1">
      <c r="B80" s="33" t="s">
        <v>96</v>
      </c>
      <c r="C80" s="34"/>
      <c r="D80" s="35"/>
      <c r="E80" s="35"/>
      <c r="F80" s="36">
        <v>0</v>
      </c>
      <c r="G80" s="37">
        <f>-43123.7-16350</f>
        <v>-59473.7</v>
      </c>
      <c r="H80" s="35"/>
      <c r="I80" s="35"/>
      <c r="J80" s="35"/>
      <c r="K80" s="36">
        <v>0</v>
      </c>
      <c r="L80" s="38">
        <v>0</v>
      </c>
      <c r="M80" s="36">
        <v>63802.8</v>
      </c>
      <c r="N80" s="36">
        <v>0</v>
      </c>
      <c r="O80" s="36">
        <v>0</v>
      </c>
      <c r="P80" s="34"/>
      <c r="Q80" s="39">
        <v>63802.8</v>
      </c>
      <c r="R80" s="7"/>
      <c r="S80" s="8"/>
      <c r="T80" s="9"/>
      <c r="U80" s="10">
        <v>76369.2</v>
      </c>
      <c r="V80" s="11"/>
    </row>
    <row r="81" spans="2:21" s="21" customFormat="1" ht="12.75" customHeight="1" hidden="1" thickBot="1">
      <c r="B81" s="12" t="s">
        <v>97</v>
      </c>
      <c r="C81" s="13"/>
      <c r="D81" s="14"/>
      <c r="E81" s="14"/>
      <c r="F81" s="14"/>
      <c r="G81" s="14"/>
      <c r="H81" s="14"/>
      <c r="I81" s="14"/>
      <c r="J81" s="14"/>
      <c r="K81" s="15"/>
      <c r="L81" s="14"/>
      <c r="M81" s="16">
        <v>1193121.2</v>
      </c>
      <c r="N81" s="17">
        <v>1131115</v>
      </c>
      <c r="O81" s="17">
        <v>113200</v>
      </c>
      <c r="P81" s="13"/>
      <c r="Q81" s="16">
        <f>M81+N81+O81</f>
        <v>2437436.2</v>
      </c>
      <c r="R81" s="15"/>
      <c r="S81" s="18"/>
      <c r="T81" s="19"/>
      <c r="U81" s="20"/>
    </row>
    <row r="82" ht="7.5" customHeight="1">
      <c r="M82" s="22"/>
    </row>
    <row r="83" spans="2:16" ht="12.75" customHeight="1">
      <c r="B83" s="24"/>
      <c r="C83" s="25"/>
      <c r="D83" s="2"/>
      <c r="E83" s="2"/>
      <c r="F83" s="2"/>
      <c r="G83" t="s">
        <v>98</v>
      </c>
      <c r="H83">
        <f>728.2</f>
        <v>728.2</v>
      </c>
      <c r="K83" s="22"/>
      <c r="M83" s="26" t="e">
        <f>M81-M79</f>
        <v>#REF!</v>
      </c>
      <c r="O83" s="27" t="e">
        <f>O81-O79</f>
        <v>#REF!</v>
      </c>
      <c r="P83" s="25"/>
    </row>
    <row r="84" spans="2:16" ht="15" customHeight="1">
      <c r="B84" s="28"/>
      <c r="C84" s="25"/>
      <c r="D84" s="2"/>
      <c r="E84" s="2"/>
      <c r="F84" s="2"/>
      <c r="G84" t="s">
        <v>99</v>
      </c>
      <c r="H84" s="29">
        <f>2132.8</f>
        <v>2132.8</v>
      </c>
      <c r="N84" s="21"/>
      <c r="P84" s="25"/>
    </row>
    <row r="85" spans="2:16" ht="15" customHeight="1">
      <c r="B85" s="28"/>
      <c r="C85" s="25"/>
      <c r="D85" s="2"/>
      <c r="E85" s="2"/>
      <c r="F85" s="2"/>
      <c r="G85" t="s">
        <v>100</v>
      </c>
      <c r="H85" s="29">
        <v>99705</v>
      </c>
      <c r="N85" s="21"/>
      <c r="P85" s="25"/>
    </row>
    <row r="86" spans="2:16" ht="15" customHeight="1">
      <c r="B86" s="32"/>
      <c r="C86" s="25"/>
      <c r="D86" s="2"/>
      <c r="E86" s="2"/>
      <c r="F86" s="2"/>
      <c r="G86" t="s">
        <v>101</v>
      </c>
      <c r="H86" s="29">
        <v>19806.2</v>
      </c>
      <c r="K86" s="22"/>
      <c r="M86" s="22"/>
      <c r="N86" s="21"/>
      <c r="P86" s="25"/>
    </row>
    <row r="87" spans="2:16" ht="15" customHeight="1">
      <c r="B87" s="30"/>
      <c r="C87" s="25"/>
      <c r="D87" s="2"/>
      <c r="E87" s="2"/>
      <c r="F87" s="2"/>
      <c r="H87" s="27" t="e">
        <f>H79+H83+H84+H85+H86</f>
        <v>#REF!</v>
      </c>
      <c r="P87" s="25"/>
    </row>
    <row r="88" spans="2:16" ht="12.75" customHeight="1">
      <c r="B88" s="31"/>
      <c r="C88" s="25"/>
      <c r="D88" s="2"/>
      <c r="E88" s="2"/>
      <c r="F88" s="2"/>
      <c r="P88" s="25"/>
    </row>
    <row r="89" spans="2:16" ht="12.75" customHeight="1">
      <c r="B89" s="31"/>
      <c r="C89" s="25"/>
      <c r="D89" s="2"/>
      <c r="E89" s="2"/>
      <c r="F89" s="2"/>
      <c r="P89" s="25"/>
    </row>
    <row r="90" spans="3:16" ht="12.75"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3.5">
      <c r="B92" s="30"/>
      <c r="C92" s="25"/>
      <c r="D92" s="2"/>
      <c r="E92" s="2"/>
      <c r="F92" s="2"/>
      <c r="P92" s="25"/>
    </row>
    <row r="93" spans="2:16" ht="13.5">
      <c r="B93" s="31"/>
      <c r="C93" s="25"/>
      <c r="D93" s="2"/>
      <c r="E93" s="2"/>
      <c r="F93" s="2"/>
      <c r="P93" s="25"/>
    </row>
    <row r="94" spans="2:16" ht="13.5">
      <c r="B94" s="31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3.5">
      <c r="B96" s="31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  <row r="161" spans="2:16" ht="12.75">
      <c r="B161" s="2"/>
      <c r="C161" s="25"/>
      <c r="D161" s="2"/>
      <c r="E161" s="2"/>
      <c r="F161" s="2"/>
      <c r="P161" s="25"/>
    </row>
    <row r="162" spans="2:16" ht="12.75">
      <c r="B162" s="2"/>
      <c r="C162" s="25"/>
      <c r="D162" s="2"/>
      <c r="E162" s="2"/>
      <c r="F162" s="2"/>
      <c r="P162" s="25"/>
    </row>
    <row r="163" spans="2:16" ht="12.75">
      <c r="B163" s="2"/>
      <c r="C163" s="25"/>
      <c r="D163" s="2"/>
      <c r="E163" s="2"/>
      <c r="F163" s="2"/>
      <c r="P163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2010-09-30T11:08:17Z</cp:lastPrinted>
  <dcterms:created xsi:type="dcterms:W3CDTF">2007-10-24T16:54:59Z</dcterms:created>
  <dcterms:modified xsi:type="dcterms:W3CDTF">2010-10-06T06:18:16Z</dcterms:modified>
  <cp:category/>
  <cp:version/>
  <cp:contentType/>
  <cp:contentStatus/>
</cp:coreProperties>
</file>