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<sst xmlns="http://schemas.openxmlformats.org/spreadsheetml/2006/main" count="146" uniqueCount="125">
  <si>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</si>
  <si>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</si>
  <si>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</si>
  <si>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</si>
  <si>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</si>
  <si>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</si>
  <si>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</si>
  <si>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</si>
  <si>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</si>
  <si>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</si>
  <si>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</si>
  <si>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</si>
  <si>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</si>
  <si>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</si>
  <si>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</si>
  <si>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</si>
  <si>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</si>
  <si>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</si>
  <si>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</si>
  <si>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</si>
  <si>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</si>
  <si>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</si>
  <si>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</si>
  <si>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</si>
  <si>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</si>
  <si>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</si>
  <si>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</si>
  <si>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</si>
  <si>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</si>
  <si>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</si>
  <si>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</si>
  <si>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</si>
  <si>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</si>
  <si>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</si>
  <si>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</si>
  <si>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</si>
  <si>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</si>
  <si>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</si>
  <si>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</si>
  <si>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</si>
  <si>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</si>
  <si>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</si>
  <si>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</si>
  <si>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</si>
  <si>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</si>
  <si>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</si>
  <si>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</si>
  <si>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</si>
  <si>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</si>
  <si>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</si>
  <si>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</si>
  <si>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</si>
  <si>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</si>
  <si>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</si>
  <si>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</si>
  <si>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</si>
  <si>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</si>
  <si>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</si>
  <si>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</si>
  <si>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</si>
  <si>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</si>
  <si>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</si>
  <si>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</si>
  <si>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</si>
  <si>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</si>
  <si>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</si>
  <si>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</si>
  <si>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</si>
  <si>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</si>
  <si>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</si>
  <si>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</si>
  <si>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</si>
  <si>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</si>
  <si>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</si>
  <si>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</si>
  <si>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</si>
  <si>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</si>
  <si>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</si>
  <si>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</si>
  <si>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</si>
  <si>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</si>
  <si>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</si>
  <si>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</si>
  <si>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</si>
  <si>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</si>
  <si>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</si>
  <si>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</si>
  <si>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</si>
  <si>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</si>
  <si>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</si>
  <si>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</si>
  <si>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</si>
  <si>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</si>
  <si>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</si>
  <si>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</si>
  <si>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</si>
  <si>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</si>
  <si>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</si>
  <si>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</si>
  <si>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</si>
  <si>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</si>
  <si>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</si>
  <si>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</si>
  <si>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</si>
  <si>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</si>
  <si>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</si>
  <si>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</si>
  <si>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</si>
  <si>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</si>
  <si>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</si>
  <si>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</si>
  <si>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</si>
  <si>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</si>
  <si>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</si>
  <si>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</si>
  <si>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</si>
  <si>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</si>
  <si>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</si>
  <si>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</si>
  <si>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</si>
  <si>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</si>
  <si>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2013 год </t>
  </si>
  <si>
    <t>Проект бюджета 2013 год, тыс.руб.</t>
  </si>
  <si>
    <t>Дорожное хозяйство</t>
  </si>
  <si>
    <t>№ 44  от 27.12.2012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</si>
</sst>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1">
      <selection activeCell="X4" sqref="X4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4" t="s">
        <v>95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 t="s">
        <v>87</v>
      </c>
      <c r="S1" s="40" t="s">
        <v>87</v>
      </c>
      <c r="T1" s="41"/>
    </row>
    <row r="2" spans="2:20" ht="14.25">
      <c r="B2" s="2"/>
      <c r="C2" s="94" t="s">
        <v>88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40" t="s">
        <v>88</v>
      </c>
      <c r="S2" s="40" t="s">
        <v>88</v>
      </c>
      <c r="T2" s="41"/>
    </row>
    <row r="3" spans="2:20" ht="14.25">
      <c r="B3" s="2"/>
      <c r="C3" s="94" t="s">
        <v>96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40" t="s">
        <v>89</v>
      </c>
      <c r="S3" s="40" t="s">
        <v>89</v>
      </c>
      <c r="T3" s="41"/>
    </row>
    <row r="4" spans="2:20" ht="14.25">
      <c r="B4" s="2"/>
      <c r="C4" s="94" t="s">
        <v>124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40" t="s">
        <v>90</v>
      </c>
      <c r="S4" s="40" t="s">
        <v>90</v>
      </c>
      <c r="T4" s="41"/>
    </row>
    <row r="5" spans="2:20" ht="2.25" customHeight="1">
      <c r="B5" s="2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1" t="s">
        <v>121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9" t="s">
        <v>0</v>
      </c>
      <c r="C10" s="88" t="s">
        <v>1</v>
      </c>
      <c r="D10" s="88" t="s">
        <v>2</v>
      </c>
      <c r="E10" s="88"/>
      <c r="F10" s="88"/>
      <c r="G10" s="88" t="s">
        <v>3</v>
      </c>
      <c r="H10" s="85" t="s">
        <v>4</v>
      </c>
      <c r="I10" s="86"/>
      <c r="J10" s="87"/>
      <c r="K10" s="88" t="s">
        <v>5</v>
      </c>
      <c r="L10" s="88" t="s">
        <v>6</v>
      </c>
      <c r="M10" s="85" t="s">
        <v>4</v>
      </c>
      <c r="N10" s="86"/>
      <c r="O10" s="87"/>
      <c r="P10" s="88" t="s">
        <v>1</v>
      </c>
      <c r="Q10" s="76" t="s">
        <v>122</v>
      </c>
      <c r="R10" s="78" t="s">
        <v>7</v>
      </c>
      <c r="S10" s="80" t="s">
        <v>8</v>
      </c>
      <c r="T10" s="82" t="s">
        <v>9</v>
      </c>
      <c r="U10" s="71" t="s">
        <v>10</v>
      </c>
      <c r="V10" s="73" t="s">
        <v>11</v>
      </c>
    </row>
    <row r="11" spans="2:22" ht="16.5" customHeight="1">
      <c r="B11" s="90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9"/>
      <c r="S11" s="81"/>
      <c r="T11" s="83"/>
      <c r="U11" s="72"/>
      <c r="V11" s="74"/>
    </row>
    <row r="12" spans="2:22" ht="19.5" customHeight="1">
      <c r="B12" s="9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9"/>
      <c r="S12" s="81"/>
      <c r="T12" s="84"/>
      <c r="U12" s="72"/>
      <c r="V12" s="74"/>
    </row>
    <row r="13" spans="2:22" ht="0.75" customHeight="1" hidden="1">
      <c r="B13" s="90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20005.6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2">M15+N15+O15</f>
        <v>2913</v>
      </c>
      <c r="M15" s="55">
        <v>2913</v>
      </c>
      <c r="N15" s="55"/>
      <c r="O15" s="55"/>
      <c r="P15" s="54" t="s">
        <v>18</v>
      </c>
      <c r="Q15" s="68">
        <v>1000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16935.6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117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118</v>
      </c>
      <c r="Q19" s="68">
        <v>1170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1095.8</v>
      </c>
      <c r="R31" s="51"/>
      <c r="S31" s="52"/>
      <c r="T31" s="59"/>
      <c r="U31" s="56"/>
      <c r="V31" s="5"/>
    </row>
    <row r="32" spans="2:22" ht="1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1095.8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520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SUM(U35:U37)</f>
        <v>258.6</v>
      </c>
      <c r="V33" s="5">
        <f t="shared" si="5"/>
        <v>556.844547563805</v>
      </c>
    </row>
    <row r="34" spans="2:22" ht="25.5" customHeight="1">
      <c r="B34" s="70" t="s">
        <v>120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119</v>
      </c>
      <c r="Q34" s="68">
        <v>20</v>
      </c>
      <c r="R34" s="51"/>
      <c r="S34" s="52"/>
      <c r="T34" s="53"/>
      <c r="U34" s="49"/>
      <c r="V34" s="5"/>
    </row>
    <row r="35" spans="2:22" ht="37.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SUM(D40:D45)</f>
        <v>4720</v>
      </c>
      <c r="E39" s="49">
        <f>SUM(E40:E45)</f>
        <v>0</v>
      </c>
      <c r="F39" s="49" t="e">
        <f>F40+#REF!+#REF!+#REF!+#REF!+F45</f>
        <v>#REF!</v>
      </c>
      <c r="G39" s="49" t="e">
        <f>G40+#REF!+#REF!+#REF!+#REF!+G45</f>
        <v>#REF!</v>
      </c>
      <c r="H39" s="49" t="e">
        <f>H40+#REF!+#REF!+#REF!+#REF!+H45</f>
        <v>#REF!</v>
      </c>
      <c r="I39" s="49" t="e">
        <f>I40+#REF!+#REF!+#REF!+#REF!+I45</f>
        <v>#REF!</v>
      </c>
      <c r="J39" s="49" t="e">
        <f>J40+#REF!+#REF!+#REF!+#REF!+J45</f>
        <v>#REF!</v>
      </c>
      <c r="K39" s="49" t="e">
        <f>K40+#REF!+#REF!+#REF!+#REF!+K45+#REF!</f>
        <v>#REF!</v>
      </c>
      <c r="L39" s="49" t="e">
        <f>L40+#REF!+#REF!+#REF!+#REF!+L45+#REF!</f>
        <v>#REF!</v>
      </c>
      <c r="M39" s="49" t="e">
        <f>M40+#REF!+#REF!+#REF!+#REF!+M45+#REF!</f>
        <v>#REF!</v>
      </c>
      <c r="N39" s="49" t="e">
        <f>N40+#REF!+#REF!+#REF!+#REF!+N45+#REF!</f>
        <v>#REF!</v>
      </c>
      <c r="O39" s="49" t="e">
        <f>O40+#REF!+#REF!+#REF!+#REF!+O45+#REF!</f>
        <v>#REF!</v>
      </c>
      <c r="P39" s="48"/>
      <c r="Q39" s="52">
        <f>Q41+Q44+Q45+Q43</f>
        <v>9030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U40+#REF!+#REF!+#REF!+#REF!+U45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100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123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50</v>
      </c>
      <c r="Q43" s="68">
        <v>3210</v>
      </c>
      <c r="R43" s="51"/>
      <c r="S43" s="52"/>
      <c r="T43" s="59"/>
      <c r="U43" s="56"/>
      <c r="V43" s="5"/>
    </row>
    <row r="44" spans="2:22" ht="16.5" customHeight="1">
      <c r="B44" s="58" t="s">
        <v>114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110</v>
      </c>
      <c r="Q44" s="68">
        <v>800</v>
      </c>
      <c r="R44" s="51"/>
      <c r="S44" s="52"/>
      <c r="T44" s="59"/>
      <c r="U44" s="56"/>
      <c r="V44" s="5"/>
    </row>
    <row r="45" spans="2:22" ht="26.25" customHeight="1">
      <c r="B45" s="58" t="s">
        <v>51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52</v>
      </c>
      <c r="Q45" s="68">
        <v>4920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53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54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55</v>
      </c>
      <c r="C48" s="48" t="s">
        <v>56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Q49+Q50+Q51</f>
        <v>32087.699999999997</v>
      </c>
      <c r="R48" s="51">
        <f t="shared" si="3"/>
        <v>483.5075914855298</v>
      </c>
      <c r="S48" s="52">
        <f t="shared" si="4"/>
        <v>103.04159683834008</v>
      </c>
      <c r="T48" s="53" t="e">
        <f>M48/M75*100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0" t="s">
        <v>103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102</v>
      </c>
      <c r="Q49" s="68">
        <v>8152.3</v>
      </c>
      <c r="R49" s="51"/>
      <c r="S49" s="52"/>
      <c r="T49" s="53"/>
      <c r="U49" s="49"/>
      <c r="V49" s="5"/>
    </row>
    <row r="50" spans="2:22" ht="15" customHeight="1">
      <c r="B50" s="58" t="s">
        <v>57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58</v>
      </c>
      <c r="Q50" s="68">
        <v>8500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97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59</v>
      </c>
      <c r="Q51" s="68">
        <v>15435.4</v>
      </c>
      <c r="R51" s="51"/>
      <c r="S51" s="52"/>
      <c r="T51" s="59"/>
      <c r="U51" s="56"/>
      <c r="V51" s="5"/>
    </row>
    <row r="52" spans="2:22" ht="12.75" customHeight="1" hidden="1">
      <c r="B52" s="58" t="s">
        <v>60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8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61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62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63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8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64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8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65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8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5.75" customHeight="1">
      <c r="B58" s="47" t="s">
        <v>104</v>
      </c>
      <c r="C58" s="48" t="s">
        <v>105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588</v>
      </c>
      <c r="R58" s="51"/>
      <c r="S58" s="52"/>
      <c r="T58" s="59"/>
      <c r="U58" s="56"/>
      <c r="V58" s="5"/>
    </row>
    <row r="59" spans="2:22" ht="15" customHeight="1">
      <c r="B59" s="58" t="s">
        <v>106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107</v>
      </c>
      <c r="Q59" s="68">
        <v>588</v>
      </c>
      <c r="R59" s="51"/>
      <c r="S59" s="52"/>
      <c r="T59" s="59"/>
      <c r="U59" s="56"/>
      <c r="V59" s="5"/>
    </row>
    <row r="60" spans="2:22" ht="28.5" customHeight="1">
      <c r="B60" s="47" t="s">
        <v>66</v>
      </c>
      <c r="C60" s="48" t="s">
        <v>67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14696</v>
      </c>
      <c r="R60" s="51">
        <f t="shared" si="3"/>
        <v>136.76619947186674</v>
      </c>
      <c r="S60" s="52">
        <f t="shared" si="4"/>
        <v>105.8805606337599</v>
      </c>
      <c r="T60" s="61" t="e">
        <f>M60/M75*100</f>
        <v>#REF!</v>
      </c>
      <c r="U60" s="49">
        <f>SUM(U61:U64)</f>
        <v>4836.4</v>
      </c>
      <c r="V60" s="5">
        <f t="shared" si="5"/>
        <v>172.44231246381608</v>
      </c>
    </row>
    <row r="61" spans="2:22" ht="15">
      <c r="B61" s="58" t="s">
        <v>94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68</v>
      </c>
      <c r="Q61" s="68">
        <v>14696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91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8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92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8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70</v>
      </c>
      <c r="C64" s="54" t="s">
        <v>69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69</v>
      </c>
      <c r="Q64" s="68">
        <f aca="true" t="shared" si="9" ref="Q64:Q74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21.75" customHeight="1">
      <c r="B65" s="58" t="s">
        <v>115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/>
      <c r="Q65" s="68">
        <f>Q66</f>
        <v>900</v>
      </c>
      <c r="R65" s="51"/>
      <c r="S65" s="52"/>
      <c r="T65" s="59"/>
      <c r="U65" s="56"/>
      <c r="V65" s="5"/>
    </row>
    <row r="66" spans="2:22" ht="12.75" customHeight="1">
      <c r="B66" s="58" t="s">
        <v>116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 t="s">
        <v>113</v>
      </c>
      <c r="Q66" s="68">
        <v>900</v>
      </c>
      <c r="R66" s="51"/>
      <c r="S66" s="52"/>
      <c r="T66" s="59"/>
      <c r="U66" s="56"/>
      <c r="V66" s="5"/>
    </row>
    <row r="67" spans="2:22" ht="18" customHeight="1">
      <c r="B67" s="47" t="s">
        <v>78</v>
      </c>
      <c r="C67" s="48" t="s">
        <v>111</v>
      </c>
      <c r="D67" s="49">
        <f aca="true" t="shared" si="10" ref="D67:O67">SUM(D68:D72)</f>
        <v>1000</v>
      </c>
      <c r="E67" s="49">
        <f t="shared" si="10"/>
        <v>0</v>
      </c>
      <c r="F67" s="49">
        <f t="shared" si="10"/>
        <v>8000</v>
      </c>
      <c r="G67" s="49">
        <f t="shared" si="10"/>
        <v>4306</v>
      </c>
      <c r="H67" s="49">
        <f t="shared" si="10"/>
        <v>4146</v>
      </c>
      <c r="I67" s="49">
        <f t="shared" si="10"/>
        <v>0</v>
      </c>
      <c r="J67" s="49">
        <f t="shared" si="10"/>
        <v>160</v>
      </c>
      <c r="K67" s="49">
        <f t="shared" si="10"/>
        <v>13086</v>
      </c>
      <c r="L67" s="49">
        <f t="shared" si="10"/>
        <v>4200</v>
      </c>
      <c r="M67" s="49">
        <f t="shared" si="10"/>
        <v>4200</v>
      </c>
      <c r="N67" s="49">
        <f t="shared" si="10"/>
        <v>0</v>
      </c>
      <c r="O67" s="49">
        <f t="shared" si="10"/>
        <v>0</v>
      </c>
      <c r="P67" s="48"/>
      <c r="Q67" s="52">
        <f>Q72</f>
        <v>9039</v>
      </c>
      <c r="R67" s="51">
        <f aca="true" t="shared" si="11" ref="R67:R75">K67/H67*100</f>
        <v>315.62952243125903</v>
      </c>
      <c r="S67" s="52">
        <f>M67/H67*100</f>
        <v>101.30246020260492</v>
      </c>
      <c r="T67" s="53" t="e">
        <f>M67/M75*100</f>
        <v>#REF!</v>
      </c>
      <c r="U67" s="49">
        <f>SUM(U68:U72)</f>
        <v>1431.7</v>
      </c>
      <c r="V67" s="5">
        <f>M67/U67*100</f>
        <v>293.357546972131</v>
      </c>
    </row>
    <row r="68" spans="2:22" ht="15.75" customHeight="1" hidden="1">
      <c r="B68" s="58" t="s">
        <v>93</v>
      </c>
      <c r="C68" s="54"/>
      <c r="D68" s="56"/>
      <c r="E68" s="56"/>
      <c r="F68" s="56"/>
      <c r="G68" s="55">
        <f aca="true" t="shared" si="12" ref="G68:G74">H68+I68+J68</f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71</v>
      </c>
      <c r="Q68" s="68">
        <f t="shared" si="9"/>
        <v>0</v>
      </c>
      <c r="R68" s="51"/>
      <c r="S68" s="52"/>
      <c r="T68" s="59"/>
      <c r="U68" s="56"/>
      <c r="V68" s="5"/>
    </row>
    <row r="69" spans="2:22" ht="8.25" customHeight="1" hidden="1">
      <c r="B69" s="58" t="s">
        <v>72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73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74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75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76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77</v>
      </c>
      <c r="Q71" s="68">
        <f t="shared" si="9"/>
        <v>0</v>
      </c>
      <c r="R71" s="51"/>
      <c r="S71" s="52"/>
      <c r="T71" s="59"/>
      <c r="U71" s="56"/>
      <c r="V71" s="5"/>
    </row>
    <row r="72" spans="2:22" ht="15" customHeight="1">
      <c r="B72" s="58" t="s">
        <v>78</v>
      </c>
      <c r="C72" s="54"/>
      <c r="D72" s="56">
        <v>1000</v>
      </c>
      <c r="E72" s="56"/>
      <c r="F72" s="56">
        <v>8000</v>
      </c>
      <c r="G72" s="55">
        <f t="shared" si="12"/>
        <v>4306</v>
      </c>
      <c r="H72" s="56">
        <f>3000+1146</f>
        <v>4146</v>
      </c>
      <c r="I72" s="56"/>
      <c r="J72" s="56">
        <v>160</v>
      </c>
      <c r="K72" s="56">
        <v>13086</v>
      </c>
      <c r="L72" s="56">
        <f t="shared" si="2"/>
        <v>4200</v>
      </c>
      <c r="M72" s="56">
        <v>4200</v>
      </c>
      <c r="N72" s="56"/>
      <c r="O72" s="56"/>
      <c r="P72" s="54" t="s">
        <v>111</v>
      </c>
      <c r="Q72" s="68">
        <v>9039</v>
      </c>
      <c r="R72" s="51">
        <f t="shared" si="11"/>
        <v>315.62952243125903</v>
      </c>
      <c r="S72" s="52">
        <f>M72/H72*100</f>
        <v>101.30246020260492</v>
      </c>
      <c r="T72" s="59"/>
      <c r="U72" s="56">
        <v>1431.7</v>
      </c>
      <c r="V72" s="5">
        <f>M72/U72*100</f>
        <v>293.357546972131</v>
      </c>
    </row>
    <row r="73" spans="2:22" ht="16.5" customHeight="1" hidden="1">
      <c r="B73" s="58" t="s">
        <v>79</v>
      </c>
      <c r="C73" s="54" t="s">
        <v>80</v>
      </c>
      <c r="D73" s="56"/>
      <c r="E73" s="56"/>
      <c r="F73" s="56"/>
      <c r="G73" s="55">
        <f t="shared" si="12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80</v>
      </c>
      <c r="Q73" s="68">
        <f t="shared" si="9"/>
        <v>0</v>
      </c>
      <c r="R73" s="51" t="e">
        <f t="shared" si="11"/>
        <v>#DIV/0!</v>
      </c>
      <c r="S73" s="52"/>
      <c r="T73" s="59"/>
      <c r="U73" s="56"/>
      <c r="V73" s="5"/>
    </row>
    <row r="74" spans="2:22" ht="24" customHeight="1" hidden="1">
      <c r="B74" s="58" t="s">
        <v>81</v>
      </c>
      <c r="C74" s="54" t="s">
        <v>82</v>
      </c>
      <c r="D74" s="56"/>
      <c r="E74" s="56"/>
      <c r="F74" s="56">
        <v>4600</v>
      </c>
      <c r="G74" s="55">
        <f t="shared" si="12"/>
        <v>7600</v>
      </c>
      <c r="H74" s="56">
        <v>7600</v>
      </c>
      <c r="I74" s="56"/>
      <c r="J74" s="56"/>
      <c r="K74" s="56">
        <v>5257</v>
      </c>
      <c r="L74" s="56">
        <f>M74+N74+O74</f>
        <v>5200</v>
      </c>
      <c r="M74" s="56">
        <f>4600+600</f>
        <v>5200</v>
      </c>
      <c r="N74" s="56"/>
      <c r="O74" s="56"/>
      <c r="P74" s="54" t="s">
        <v>82</v>
      </c>
      <c r="Q74" s="68">
        <f t="shared" si="9"/>
        <v>5200</v>
      </c>
      <c r="R74" s="51">
        <f t="shared" si="11"/>
        <v>69.17105263157895</v>
      </c>
      <c r="S74" s="52">
        <f>M74/H74*100</f>
        <v>68.42105263157895</v>
      </c>
      <c r="T74" s="59"/>
      <c r="U74" s="56">
        <v>3408.6</v>
      </c>
      <c r="V74" s="5">
        <f>M74/U74*100</f>
        <v>152.55530129672005</v>
      </c>
    </row>
    <row r="75" spans="2:22" ht="15" thickBot="1">
      <c r="B75" s="62" t="s">
        <v>83</v>
      </c>
      <c r="C75" s="63"/>
      <c r="D75" s="64" t="e">
        <f>SUM(D14+D33+D39+D48+#REF!+D60+D67+#REF!+#REF!)</f>
        <v>#REF!</v>
      </c>
      <c r="E75" s="64" t="e">
        <f>SUM(E14+E33+E39+E48+#REF!+E60+E67+#REF!+#REF!)</f>
        <v>#REF!</v>
      </c>
      <c r="F75" s="65" t="e">
        <f>SUM(F14+F33+F39+F48+#REF!+#REF!+F60+F67+#REF!+#REF!)</f>
        <v>#REF!</v>
      </c>
      <c r="G75" s="65" t="e">
        <f>SUM(G14+G33+G39+G48+#REF!+#REF!+G60+G67+#REF!+#REF!)</f>
        <v>#REF!</v>
      </c>
      <c r="H75" s="65" t="e">
        <f>SUM(H14+H33+H39+H48+#REF!+#REF!+H60+H67+#REF!+#REF!)</f>
        <v>#REF!</v>
      </c>
      <c r="I75" s="65" t="e">
        <f>SUM(I14+I33+I39+I48+#REF!+#REF!+I60+I67+#REF!+#REF!)</f>
        <v>#REF!</v>
      </c>
      <c r="J75" s="65" t="e">
        <f>SUM(J14+J33+J39+J48+#REF!+#REF!+J60+J67+#REF!+#REF!)</f>
        <v>#REF!</v>
      </c>
      <c r="K75" s="65" t="e">
        <f>SUM(K14+K33+K39+K48+#REF!+#REF!+K60+K67+#REF!+#REF!)</f>
        <v>#REF!</v>
      </c>
      <c r="L75" s="65" t="e">
        <f>SUM(L14+L33+L39+L48+#REF!+#REF!+L60+L67+#REF!+#REF!)</f>
        <v>#REF!</v>
      </c>
      <c r="M75" s="65" t="e">
        <f>SUM(M14+M33+M39+M48+#REF!+#REF!+M60+M67+#REF!+#REF!)</f>
        <v>#REF!</v>
      </c>
      <c r="N75" s="65" t="e">
        <f>SUM(N14+N33+N39+N48+#REF!+#REF!+N60+N67+#REF!+#REF!)</f>
        <v>#REF!</v>
      </c>
      <c r="O75" s="65" t="e">
        <f>SUM(O14+O33+O39+O48+#REF!+#REF!+O60+O67+#REF!+#REF!)</f>
        <v>#REF!</v>
      </c>
      <c r="P75" s="63"/>
      <c r="Q75" s="66">
        <f>Q14+Q31+Q33+Q39+Q48+Q58+Q60+Q65+Q67</f>
        <v>87962.09999999999</v>
      </c>
      <c r="R75" s="51" t="e">
        <f t="shared" si="11"/>
        <v>#REF!</v>
      </c>
      <c r="S75" s="52" t="e">
        <f>M75/H75*100</f>
        <v>#REF!</v>
      </c>
      <c r="T75" s="67" t="e">
        <f>SUM(T14:T74)</f>
        <v>#REF!</v>
      </c>
      <c r="U75" s="50" t="e">
        <f>SUM(U14+U33+U39+U48+#REF!+#REF!+U60+U67+#REF!+#REF!)</f>
        <v>#REF!</v>
      </c>
      <c r="V75" s="5" t="e">
        <f>M75/U75*100</f>
        <v>#REF!</v>
      </c>
    </row>
    <row r="76" spans="2:22" ht="13.5" customHeight="1" hidden="1" thickBot="1">
      <c r="B76" s="33" t="s">
        <v>84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85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5">
      <c r="B87" s="31"/>
      <c r="C87" s="25"/>
      <c r="D87" s="2"/>
      <c r="E87" s="2"/>
      <c r="F87" s="2"/>
      <c r="P87" s="25"/>
    </row>
    <row r="88" spans="2:16" ht="15">
      <c r="B88" s="30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2012-12-27T11:23:58Z</cp:lastPrinted>
  <dcterms:created xsi:type="dcterms:W3CDTF">2007-10-24T16:54:59Z</dcterms:created>
  <dcterms:modified xsi:type="dcterms:W3CDTF">2012-12-27T11:24:44Z</dcterms:modified>
  <cp:category/>
  <cp:version/>
  <cp:contentType/>
  <cp:contentStatus/>
</cp:coreProperties>
</file>