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<sst xmlns="http://schemas.openxmlformats.org/spreadsheetml/2006/main" count="145" uniqueCount="126">
  <si>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</si>
  <si>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</si>
  <si>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</si>
  <si>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</si>
  <si>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</si>
  <si>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</si>
  <si>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</si>
  <si>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</si>
  <si>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</si>
  <si>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</si>
  <si>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</si>
  <si>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</si>
  <si>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</si>
  <si>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</si>
  <si>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</si>
  <si>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</si>
  <si>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</si>
  <si>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</si>
  <si>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</si>
  <si>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</si>
  <si>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</si>
  <si>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</si>
  <si>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</si>
  <si>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</si>
  <si>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</si>
  <si>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</si>
  <si>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</si>
  <si>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</si>
  <si>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</si>
  <si>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</si>
  <si>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</si>
  <si>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</si>
  <si>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</si>
  <si>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</si>
  <si>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</si>
  <si>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</si>
  <si>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</si>
  <si>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</si>
  <si>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</si>
  <si>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</si>
  <si>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</si>
  <si>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</si>
  <si>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</si>
  <si>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</si>
  <si>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</si>
  <si>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</si>
  <si>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</si>
  <si>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</si>
  <si>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</si>
  <si>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</si>
  <si>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</si>
  <si>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</si>
  <si>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</si>
  <si>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</si>
  <si>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</si>
  <si>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</si>
  <si>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</si>
  <si>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</si>
  <si>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</si>
  <si>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</si>
  <si>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</si>
  <si>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</si>
  <si>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</si>
  <si>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</si>
  <si>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</si>
  <si>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</si>
  <si>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</si>
  <si>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</si>
  <si>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</si>
  <si>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</si>
  <si>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</si>
  <si>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</si>
  <si>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</si>
  <si>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</si>
  <si>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</si>
  <si>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</si>
  <si>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</si>
  <si>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</si>
  <si>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</si>
  <si>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</si>
  <si>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</si>
  <si>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</si>
  <si>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</si>
  <si>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</si>
  <si>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</si>
  <si>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</si>
  <si>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Субвенции бюджетам МО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</si>
  <si>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</si>
  <si>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</si>
  <si>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</si>
  <si>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</si>
  <si>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</si>
  <si>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</si>
  <si>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</si>
  <si>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</si>
  <si>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</si>
  <si>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</si>
  <si>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</si>
  <si>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</si>
  <si>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</si>
  <si>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</si>
  <si>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</si>
  <si>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</si>
  <si>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</si>
  <si>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</si>
  <si>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</si>
  <si>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</si>
  <si>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</si>
  <si>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</si>
  <si>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</si>
  <si>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</si>
  <si>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</si>
  <si>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</si>
  <si>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</si>
  <si>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</si>
  <si>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2011 год </t>
  </si>
  <si>
    <t>0410</t>
  </si>
  <si>
    <t>1100</t>
  </si>
  <si>
    <t>1105</t>
  </si>
  <si>
    <t>1000</t>
  </si>
  <si>
    <t>1001</t>
  </si>
  <si>
    <t>1403</t>
  </si>
  <si>
    <t>Проект бюджета 2011 год, тыс.руб.</t>
  </si>
  <si>
    <t>Доплаты к пенсиям гос.служащих скбьектов РФ и мкниципальных служащих</t>
  </si>
  <si>
    <t>Выполнение деятельности подвед.учреждений</t>
  </si>
  <si>
    <t>№ 88 от 24 ноября 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</si>
</sst>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37">
      <selection activeCell="W11" sqref="W11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96" t="s">
        <v>99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40" t="s">
        <v>91</v>
      </c>
      <c r="S1" s="40" t="s">
        <v>91</v>
      </c>
      <c r="T1" s="41"/>
    </row>
    <row r="2" spans="2:20" ht="13.5">
      <c r="B2" s="2"/>
      <c r="C2" s="97" t="s">
        <v>92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40" t="s">
        <v>92</v>
      </c>
      <c r="S2" s="40" t="s">
        <v>92</v>
      </c>
      <c r="T2" s="41"/>
    </row>
    <row r="3" spans="2:20" ht="13.5">
      <c r="B3" s="2"/>
      <c r="C3" s="97" t="s">
        <v>100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40" t="s">
        <v>93</v>
      </c>
      <c r="S3" s="40" t="s">
        <v>93</v>
      </c>
      <c r="T3" s="41"/>
    </row>
    <row r="4" spans="2:20" ht="13.5">
      <c r="B4" s="2"/>
      <c r="C4" s="97" t="s">
        <v>125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40" t="s">
        <v>94</v>
      </c>
      <c r="S4" s="40" t="s">
        <v>94</v>
      </c>
      <c r="T4" s="41"/>
    </row>
    <row r="5" spans="2:20" ht="2.25" customHeight="1">
      <c r="B5" s="2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3" t="s">
        <v>115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2:21" ht="19.5" customHeight="1" hidden="1" thickBot="1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</row>
    <row r="10" spans="2:22" ht="15.75" customHeight="1">
      <c r="B10" s="91" t="s">
        <v>0</v>
      </c>
      <c r="C10" s="90" t="s">
        <v>1</v>
      </c>
      <c r="D10" s="90" t="s">
        <v>2</v>
      </c>
      <c r="E10" s="90"/>
      <c r="F10" s="90"/>
      <c r="G10" s="90" t="s">
        <v>3</v>
      </c>
      <c r="H10" s="87" t="s">
        <v>4</v>
      </c>
      <c r="I10" s="88"/>
      <c r="J10" s="89"/>
      <c r="K10" s="90" t="s">
        <v>5</v>
      </c>
      <c r="L10" s="90" t="s">
        <v>6</v>
      </c>
      <c r="M10" s="87" t="s">
        <v>4</v>
      </c>
      <c r="N10" s="88"/>
      <c r="O10" s="89"/>
      <c r="P10" s="90" t="s">
        <v>1</v>
      </c>
      <c r="Q10" s="78" t="s">
        <v>122</v>
      </c>
      <c r="R10" s="80" t="s">
        <v>7</v>
      </c>
      <c r="S10" s="82" t="s">
        <v>8</v>
      </c>
      <c r="T10" s="84" t="s">
        <v>9</v>
      </c>
      <c r="U10" s="73" t="s">
        <v>10</v>
      </c>
      <c r="V10" s="75" t="s">
        <v>11</v>
      </c>
    </row>
    <row r="11" spans="2:22" ht="16.5" customHeight="1">
      <c r="B11" s="92"/>
      <c r="C11" s="77"/>
      <c r="D11" s="77"/>
      <c r="E11" s="77"/>
      <c r="F11" s="77"/>
      <c r="G11" s="77"/>
      <c r="H11" s="77" t="s">
        <v>12</v>
      </c>
      <c r="I11" s="77" t="s">
        <v>13</v>
      </c>
      <c r="J11" s="77" t="s">
        <v>14</v>
      </c>
      <c r="K11" s="77"/>
      <c r="L11" s="77"/>
      <c r="M11" s="77" t="s">
        <v>15</v>
      </c>
      <c r="N11" s="77" t="s">
        <v>13</v>
      </c>
      <c r="O11" s="77" t="s">
        <v>14</v>
      </c>
      <c r="P11" s="77"/>
      <c r="Q11" s="79"/>
      <c r="R11" s="81"/>
      <c r="S11" s="83"/>
      <c r="T11" s="85"/>
      <c r="U11" s="74"/>
      <c r="V11" s="76"/>
    </row>
    <row r="12" spans="2:22" ht="19.5" customHeight="1">
      <c r="B12" s="9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9"/>
      <c r="R12" s="81"/>
      <c r="S12" s="83"/>
      <c r="T12" s="86"/>
      <c r="U12" s="74"/>
      <c r="V12" s="76"/>
    </row>
    <row r="13" spans="2:22" ht="0.75" customHeight="1" hidden="1">
      <c r="B13" s="92"/>
      <c r="C13" s="77"/>
      <c r="D13" s="77"/>
      <c r="E13" s="77"/>
      <c r="F13" s="77"/>
      <c r="G13" s="77"/>
      <c r="H13" s="43"/>
      <c r="I13" s="43"/>
      <c r="J13" s="43"/>
      <c r="K13" s="43"/>
      <c r="L13" s="43"/>
      <c r="M13" s="43"/>
      <c r="N13" s="43"/>
      <c r="O13" s="43"/>
      <c r="P13" s="77"/>
      <c r="Q13" s="42"/>
      <c r="R13" s="44"/>
      <c r="S13" s="45"/>
      <c r="T13" s="46"/>
      <c r="U13" s="74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17892.5</v>
      </c>
      <c r="R14" s="51">
        <f>K14/H14*100</f>
        <v>112.28790743136072</v>
      </c>
      <c r="S14" s="52">
        <f>M14/H14*100</f>
        <v>107.59304564635923</v>
      </c>
      <c r="T14" s="53" t="e">
        <f>M14/M75*100</f>
        <v>#REF!</v>
      </c>
      <c r="U14" s="50">
        <f>SUM(U15:U19)</f>
        <v>40145.9</v>
      </c>
      <c r="V14" s="5">
        <f>M14/U14*100</f>
        <v>183.1621659995168</v>
      </c>
    </row>
    <row r="15" spans="2:27" ht="30" customHeight="1">
      <c r="B15" s="58" t="s">
        <v>90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0">M15+N15+O15</f>
        <v>2913</v>
      </c>
      <c r="M15" s="55">
        <v>2913</v>
      </c>
      <c r="N15" s="55"/>
      <c r="O15" s="55"/>
      <c r="P15" s="54" t="s">
        <v>18</v>
      </c>
      <c r="Q15" s="69">
        <v>900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Z15" s="72"/>
      <c r="AA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9">
        <v>15390.5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9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25</v>
      </c>
      <c r="Q18" s="69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26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27</v>
      </c>
      <c r="Q19" s="69">
        <v>702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28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29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30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31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32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33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34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35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36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37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38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104</v>
      </c>
      <c r="C31" s="48" t="s">
        <v>103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0</v>
      </c>
      <c r="R31" s="51"/>
      <c r="S31" s="52"/>
      <c r="T31" s="59"/>
      <c r="U31" s="56"/>
      <c r="V31" s="5"/>
    </row>
    <row r="32" spans="2:22" ht="15" customHeight="1">
      <c r="B32" s="70" t="s">
        <v>106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105</v>
      </c>
      <c r="Q32" s="69">
        <v>0</v>
      </c>
      <c r="R32" s="51"/>
      <c r="S32" s="52"/>
      <c r="T32" s="59"/>
      <c r="U32" s="56"/>
      <c r="V32" s="5"/>
    </row>
    <row r="33" spans="2:22" ht="39" customHeight="1">
      <c r="B33" s="47" t="s">
        <v>39</v>
      </c>
      <c r="C33" s="48" t="s">
        <v>40</v>
      </c>
      <c r="D33" s="49">
        <f>SUM(D34:D36)</f>
        <v>900</v>
      </c>
      <c r="E33" s="49">
        <f>SUM(E34:E36)</f>
        <v>0</v>
      </c>
      <c r="F33" s="49">
        <f>SUM(F34:F36)</f>
        <v>508.2</v>
      </c>
      <c r="G33" s="49">
        <f>SUM(G34:G34)</f>
        <v>1315.6</v>
      </c>
      <c r="H33" s="49">
        <f>SUM(H34:H34)</f>
        <v>1315.6</v>
      </c>
      <c r="I33" s="49">
        <f>SUM(I34:I34)</f>
        <v>0</v>
      </c>
      <c r="J33" s="49">
        <f>SUM(J34:J34)</f>
        <v>0</v>
      </c>
      <c r="K33" s="49">
        <f>SUM(K34:K36)</f>
        <v>2460.7</v>
      </c>
      <c r="L33" s="49">
        <f>SUM(L34:L36)</f>
        <v>1440</v>
      </c>
      <c r="M33" s="49">
        <f>SUM(M34:M36)</f>
        <v>1440</v>
      </c>
      <c r="N33" s="49">
        <f>SUM(N34:N36)</f>
        <v>0</v>
      </c>
      <c r="O33" s="49">
        <f>SUM(O34:O36)</f>
        <v>0</v>
      </c>
      <c r="P33" s="48"/>
      <c r="Q33" s="52">
        <f>Q34+Q37</f>
        <v>410</v>
      </c>
      <c r="R33" s="51">
        <f t="shared" si="3"/>
        <v>187.0401337792642</v>
      </c>
      <c r="S33" s="52">
        <f t="shared" si="4"/>
        <v>109.45576162967467</v>
      </c>
      <c r="T33" s="53" t="e">
        <f>M33/M75*100</f>
        <v>#REF!</v>
      </c>
      <c r="U33" s="49">
        <f>SUM(U34:U36)</f>
        <v>258.6</v>
      </c>
      <c r="V33" s="5">
        <f t="shared" si="5"/>
        <v>556.844547563805</v>
      </c>
    </row>
    <row r="34" spans="2:22" ht="53.25" customHeight="1">
      <c r="B34" s="58" t="s">
        <v>41</v>
      </c>
      <c r="C34" s="54"/>
      <c r="D34" s="56">
        <v>900</v>
      </c>
      <c r="E34" s="56"/>
      <c r="F34" s="56">
        <v>508.2</v>
      </c>
      <c r="G34" s="55">
        <f t="shared" si="1"/>
        <v>1315.6</v>
      </c>
      <c r="H34" s="56">
        <v>1315.6</v>
      </c>
      <c r="I34" s="56"/>
      <c r="J34" s="56"/>
      <c r="K34" s="56">
        <f>960.7+1500</f>
        <v>2460.7</v>
      </c>
      <c r="L34" s="56">
        <f t="shared" si="2"/>
        <v>1440</v>
      </c>
      <c r="M34" s="56">
        <v>1440</v>
      </c>
      <c r="N34" s="56"/>
      <c r="O34" s="56"/>
      <c r="P34" s="54" t="s">
        <v>42</v>
      </c>
      <c r="Q34" s="69">
        <v>220</v>
      </c>
      <c r="R34" s="51">
        <f t="shared" si="3"/>
        <v>187.0401337792642</v>
      </c>
      <c r="S34" s="52">
        <f t="shared" si="4"/>
        <v>109.45576162967467</v>
      </c>
      <c r="T34" s="59"/>
      <c r="U34" s="56">
        <v>258.6</v>
      </c>
      <c r="V34" s="5">
        <f t="shared" si="5"/>
        <v>556.844547563805</v>
      </c>
    </row>
    <row r="35" spans="2:22" ht="15" customHeight="1" hidden="1">
      <c r="B35" s="58" t="s">
        <v>43</v>
      </c>
      <c r="C35" s="54" t="s">
        <v>44</v>
      </c>
      <c r="D35" s="56"/>
      <c r="E35" s="56"/>
      <c r="F35" s="56"/>
      <c r="G35" s="55">
        <f t="shared" si="1"/>
        <v>37.5</v>
      </c>
      <c r="H35" s="56">
        <v>12.5</v>
      </c>
      <c r="I35" s="56">
        <v>12.5</v>
      </c>
      <c r="J35" s="56">
        <v>12.5</v>
      </c>
      <c r="K35" s="56"/>
      <c r="L35" s="56">
        <f t="shared" si="2"/>
        <v>0</v>
      </c>
      <c r="M35" s="56"/>
      <c r="N35" s="56"/>
      <c r="O35" s="56"/>
      <c r="P35" s="54" t="s">
        <v>44</v>
      </c>
      <c r="Q35" s="69">
        <f t="shared" si="6"/>
        <v>0</v>
      </c>
      <c r="R35" s="51">
        <f t="shared" si="3"/>
        <v>0</v>
      </c>
      <c r="S35" s="52">
        <f t="shared" si="4"/>
        <v>0</v>
      </c>
      <c r="T35" s="59"/>
      <c r="U35" s="56"/>
      <c r="V35" s="5" t="e">
        <f t="shared" si="5"/>
        <v>#DIV/0!</v>
      </c>
    </row>
    <row r="36" spans="2:22" ht="23.25" customHeight="1" hidden="1">
      <c r="B36" s="58" t="s">
        <v>45</v>
      </c>
      <c r="C36" s="54" t="s">
        <v>46</v>
      </c>
      <c r="D36" s="56">
        <v>0</v>
      </c>
      <c r="E36" s="56"/>
      <c r="F36" s="56">
        <v>0</v>
      </c>
      <c r="G36" s="55">
        <f t="shared" si="1"/>
        <v>1500</v>
      </c>
      <c r="H36" s="56">
        <v>500</v>
      </c>
      <c r="I36" s="56">
        <v>500</v>
      </c>
      <c r="J36" s="56">
        <v>500</v>
      </c>
      <c r="K36" s="56"/>
      <c r="L36" s="56">
        <f t="shared" si="2"/>
        <v>0</v>
      </c>
      <c r="M36" s="56"/>
      <c r="N36" s="56"/>
      <c r="O36" s="56"/>
      <c r="P36" s="54" t="s">
        <v>46</v>
      </c>
      <c r="Q36" s="69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>
      <c r="B37" s="58" t="s">
        <v>43</v>
      </c>
      <c r="C37" s="54"/>
      <c r="D37" s="56"/>
      <c r="E37" s="56"/>
      <c r="F37" s="56"/>
      <c r="G37" s="55"/>
      <c r="H37" s="56"/>
      <c r="I37" s="56"/>
      <c r="J37" s="56"/>
      <c r="K37" s="56"/>
      <c r="L37" s="56"/>
      <c r="M37" s="56"/>
      <c r="N37" s="56"/>
      <c r="O37" s="56"/>
      <c r="P37" s="54" t="s">
        <v>44</v>
      </c>
      <c r="Q37" s="69">
        <v>190</v>
      </c>
      <c r="R37" s="51"/>
      <c r="S37" s="52"/>
      <c r="T37" s="59"/>
      <c r="U37" s="56"/>
      <c r="V37" s="5"/>
    </row>
    <row r="38" spans="2:22" ht="31.5" customHeight="1">
      <c r="B38" s="47" t="s">
        <v>47</v>
      </c>
      <c r="C38" s="48" t="s">
        <v>48</v>
      </c>
      <c r="D38" s="49">
        <f>SUM(D39:D44)</f>
        <v>6220</v>
      </c>
      <c r="E38" s="49">
        <f>SUM(E39:E44)</f>
        <v>0</v>
      </c>
      <c r="F38" s="49" t="e">
        <f>F39+F41+#REF!+#REF!+#REF!+F44</f>
        <v>#REF!</v>
      </c>
      <c r="G38" s="49" t="e">
        <f>G39+G41+#REF!+#REF!+#REF!+G44</f>
        <v>#REF!</v>
      </c>
      <c r="H38" s="49" t="e">
        <f>H39+H41+#REF!+#REF!+#REF!+H44</f>
        <v>#REF!</v>
      </c>
      <c r="I38" s="49" t="e">
        <f>I39+I41+#REF!+#REF!+#REF!+I44</f>
        <v>#REF!</v>
      </c>
      <c r="J38" s="49" t="e">
        <f>J39+J41+#REF!+#REF!+#REF!+J44</f>
        <v>#REF!</v>
      </c>
      <c r="K38" s="49" t="e">
        <f>K39+K41+#REF!+#REF!+#REF!+K44+#REF!</f>
        <v>#REF!</v>
      </c>
      <c r="L38" s="49" t="e">
        <f>L39+L41+#REF!+#REF!+#REF!+L44+#REF!</f>
        <v>#REF!</v>
      </c>
      <c r="M38" s="49" t="e">
        <f>M39+M41+#REF!+#REF!+#REF!+M44+#REF!</f>
        <v>#REF!</v>
      </c>
      <c r="N38" s="49" t="e">
        <f>N39+N41+#REF!+#REF!+#REF!+N44+#REF!</f>
        <v>#REF!</v>
      </c>
      <c r="O38" s="49" t="e">
        <f>O39+O41+#REF!+#REF!+#REF!+O44+#REF!</f>
        <v>#REF!</v>
      </c>
      <c r="P38" s="48"/>
      <c r="Q38" s="52">
        <f>Q40+Q41+Q43+Q44</f>
        <v>1970</v>
      </c>
      <c r="R38" s="51" t="e">
        <f t="shared" si="3"/>
        <v>#REF!</v>
      </c>
      <c r="S38" s="52" t="e">
        <f t="shared" si="4"/>
        <v>#REF!</v>
      </c>
      <c r="T38" s="53" t="e">
        <f>M38/M75*100</f>
        <v>#REF!</v>
      </c>
      <c r="U38" s="49" t="e">
        <f>U39+U41+#REF!+#REF!+#REF!+U44</f>
        <v>#REF!</v>
      </c>
      <c r="V38" s="5" t="e">
        <f t="shared" si="5"/>
        <v>#REF!</v>
      </c>
    </row>
    <row r="39" spans="2:22" ht="12" customHeight="1" hidden="1">
      <c r="B39" s="58" t="s">
        <v>49</v>
      </c>
      <c r="C39" s="54" t="s">
        <v>50</v>
      </c>
      <c r="D39" s="56">
        <v>2820</v>
      </c>
      <c r="E39" s="56"/>
      <c r="F39" s="56"/>
      <c r="G39" s="55">
        <f t="shared" si="1"/>
        <v>138</v>
      </c>
      <c r="H39" s="56">
        <v>138</v>
      </c>
      <c r="I39" s="56"/>
      <c r="J39" s="56"/>
      <c r="K39" s="56"/>
      <c r="L39" s="56">
        <f t="shared" si="2"/>
        <v>0</v>
      </c>
      <c r="M39" s="56"/>
      <c r="N39" s="56"/>
      <c r="O39" s="56"/>
      <c r="P39" s="54" t="s">
        <v>50</v>
      </c>
      <c r="Q39" s="69">
        <f t="shared" si="6"/>
        <v>0</v>
      </c>
      <c r="R39" s="51">
        <f t="shared" si="3"/>
        <v>0</v>
      </c>
      <c r="S39" s="52">
        <f t="shared" si="4"/>
        <v>0</v>
      </c>
      <c r="T39" s="59"/>
      <c r="U39" s="56">
        <v>1880.3</v>
      </c>
      <c r="V39" s="5">
        <f t="shared" si="5"/>
        <v>0</v>
      </c>
    </row>
    <row r="40" spans="2:22" ht="36.75" customHeight="1">
      <c r="B40" s="58" t="s">
        <v>114</v>
      </c>
      <c r="C40" s="54"/>
      <c r="D40" s="56"/>
      <c r="E40" s="56"/>
      <c r="F40" s="56"/>
      <c r="G40" s="55"/>
      <c r="H40" s="56"/>
      <c r="I40" s="56"/>
      <c r="J40" s="56"/>
      <c r="K40" s="56"/>
      <c r="L40" s="56"/>
      <c r="M40" s="56"/>
      <c r="N40" s="56"/>
      <c r="O40" s="56"/>
      <c r="P40" s="54" t="s">
        <v>113</v>
      </c>
      <c r="Q40" s="69">
        <v>300</v>
      </c>
      <c r="R40" s="51"/>
      <c r="S40" s="52"/>
      <c r="T40" s="59"/>
      <c r="U40" s="56"/>
      <c r="V40" s="5"/>
    </row>
    <row r="41" spans="2:22" ht="19.5" customHeight="1">
      <c r="B41" s="58" t="s">
        <v>101</v>
      </c>
      <c r="C41" s="54"/>
      <c r="D41" s="56">
        <v>1500</v>
      </c>
      <c r="E41" s="56"/>
      <c r="F41" s="56">
        <v>1590</v>
      </c>
      <c r="G41" s="55">
        <f t="shared" si="1"/>
        <v>1590</v>
      </c>
      <c r="H41" s="56">
        <v>1590</v>
      </c>
      <c r="I41" s="56"/>
      <c r="J41" s="56"/>
      <c r="K41" s="56">
        <f>1800</f>
        <v>1800</v>
      </c>
      <c r="L41" s="56">
        <f t="shared" si="2"/>
        <v>1600</v>
      </c>
      <c r="M41" s="56">
        <v>1600</v>
      </c>
      <c r="N41" s="56"/>
      <c r="O41" s="56"/>
      <c r="P41" s="54" t="s">
        <v>50</v>
      </c>
      <c r="Q41" s="69">
        <v>100</v>
      </c>
      <c r="R41" s="51">
        <f t="shared" si="3"/>
        <v>113.20754716981132</v>
      </c>
      <c r="S41" s="52">
        <f t="shared" si="4"/>
        <v>100.62893081761007</v>
      </c>
      <c r="T41" s="59"/>
      <c r="U41" s="56">
        <v>464</v>
      </c>
      <c r="V41" s="5"/>
    </row>
    <row r="42" spans="2:22" ht="16.5" customHeight="1" hidden="1">
      <c r="B42" s="58" t="s">
        <v>51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52</v>
      </c>
      <c r="Q42" s="69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124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116</v>
      </c>
      <c r="Q43" s="69">
        <v>250</v>
      </c>
      <c r="R43" s="51"/>
      <c r="S43" s="52"/>
      <c r="T43" s="59"/>
      <c r="U43" s="56"/>
      <c r="V43" s="5"/>
    </row>
    <row r="44" spans="2:22" ht="26.25" customHeight="1">
      <c r="B44" s="58" t="s">
        <v>53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54</v>
      </c>
      <c r="Q44" s="69">
        <v>1320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55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56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57</v>
      </c>
      <c r="C47" s="48" t="s">
        <v>58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Q49+Q50+Q48</f>
        <v>29131.199999999997</v>
      </c>
      <c r="R47" s="51">
        <f t="shared" si="3"/>
        <v>483.5075914855298</v>
      </c>
      <c r="S47" s="52">
        <f t="shared" si="4"/>
        <v>103.04159683834008</v>
      </c>
      <c r="T47" s="53" t="e">
        <f>M47/M75*100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1" t="s">
        <v>108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107</v>
      </c>
      <c r="Q48" s="69">
        <v>6855.4</v>
      </c>
      <c r="R48" s="51"/>
      <c r="S48" s="52"/>
      <c r="T48" s="53"/>
      <c r="U48" s="49"/>
      <c r="V48" s="5"/>
    </row>
    <row r="49" spans="2:22" ht="15" customHeight="1">
      <c r="B49" s="58" t="s">
        <v>59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60</v>
      </c>
      <c r="Q49" s="69">
        <v>5205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102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61</v>
      </c>
      <c r="Q50" s="69">
        <v>17070.8</v>
      </c>
      <c r="R50" s="51"/>
      <c r="S50" s="52"/>
      <c r="T50" s="59"/>
      <c r="U50" s="56"/>
      <c r="V50" s="5"/>
    </row>
    <row r="51" spans="2:22" ht="12.75" customHeight="1" hidden="1">
      <c r="B51" s="58" t="s">
        <v>62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9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63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9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64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9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65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9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66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9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67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9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109</v>
      </c>
      <c r="C57" s="48" t="s">
        <v>110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400</v>
      </c>
      <c r="R57" s="51"/>
      <c r="S57" s="52"/>
      <c r="T57" s="59"/>
      <c r="U57" s="56"/>
      <c r="V57" s="5"/>
    </row>
    <row r="58" spans="2:22" ht="15" customHeight="1">
      <c r="B58" s="58" t="s">
        <v>111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112</v>
      </c>
      <c r="Q58" s="69">
        <v>400</v>
      </c>
      <c r="R58" s="51"/>
      <c r="S58" s="52"/>
      <c r="T58" s="59"/>
      <c r="U58" s="56"/>
      <c r="V58" s="5"/>
    </row>
    <row r="59" spans="2:22" ht="28.5" customHeight="1">
      <c r="B59" s="47" t="s">
        <v>68</v>
      </c>
      <c r="C59" s="48" t="s">
        <v>69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20821.1</v>
      </c>
      <c r="R59" s="51">
        <f t="shared" si="3"/>
        <v>136.76619947186674</v>
      </c>
      <c r="S59" s="52">
        <f t="shared" si="4"/>
        <v>105.8805606337599</v>
      </c>
      <c r="T59" s="61" t="e">
        <f>M59/M75*100</f>
        <v>#REF!</v>
      </c>
      <c r="U59" s="49">
        <f>SUM(U60:U63)</f>
        <v>4836.4</v>
      </c>
      <c r="V59" s="5">
        <f t="shared" si="5"/>
        <v>172.44231246381608</v>
      </c>
    </row>
    <row r="60" spans="2:22" ht="13.5">
      <c r="B60" s="58" t="s">
        <v>98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70</v>
      </c>
      <c r="Q60" s="69">
        <v>20821.1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95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9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96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9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72</v>
      </c>
      <c r="C63" s="54" t="s">
        <v>71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71</v>
      </c>
      <c r="Q63" s="69">
        <f aca="true" t="shared" si="9" ref="Q63:Q72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32.25" customHeight="1">
      <c r="B64" s="58" t="s">
        <v>123</v>
      </c>
      <c r="C64" s="54" t="s">
        <v>119</v>
      </c>
      <c r="D64" s="56"/>
      <c r="E64" s="56"/>
      <c r="F64" s="56"/>
      <c r="G64" s="55"/>
      <c r="H64" s="56"/>
      <c r="I64" s="56"/>
      <c r="J64" s="56"/>
      <c r="K64" s="56"/>
      <c r="L64" s="56"/>
      <c r="M64" s="56"/>
      <c r="N64" s="56"/>
      <c r="O64" s="56"/>
      <c r="P64" s="54" t="s">
        <v>120</v>
      </c>
      <c r="Q64" s="69">
        <v>252</v>
      </c>
      <c r="R64" s="51"/>
      <c r="S64" s="52"/>
      <c r="T64" s="59"/>
      <c r="U64" s="56"/>
      <c r="V64" s="5"/>
    </row>
    <row r="65" spans="2:22" ht="18.75" customHeight="1">
      <c r="B65" s="47" t="s">
        <v>80</v>
      </c>
      <c r="C65" s="48" t="s">
        <v>117</v>
      </c>
      <c r="D65" s="49">
        <f aca="true" t="shared" si="10" ref="D65:O65">SUM(D66:D70)</f>
        <v>1000</v>
      </c>
      <c r="E65" s="49">
        <f t="shared" si="10"/>
        <v>0</v>
      </c>
      <c r="F65" s="49">
        <f t="shared" si="10"/>
        <v>8000</v>
      </c>
      <c r="G65" s="49">
        <f t="shared" si="10"/>
        <v>4306</v>
      </c>
      <c r="H65" s="49">
        <f t="shared" si="10"/>
        <v>4146</v>
      </c>
      <c r="I65" s="49">
        <f t="shared" si="10"/>
        <v>0</v>
      </c>
      <c r="J65" s="49">
        <f t="shared" si="10"/>
        <v>160</v>
      </c>
      <c r="K65" s="49">
        <f t="shared" si="10"/>
        <v>13086</v>
      </c>
      <c r="L65" s="49">
        <f t="shared" si="10"/>
        <v>4200</v>
      </c>
      <c r="M65" s="49">
        <f t="shared" si="10"/>
        <v>4200</v>
      </c>
      <c r="N65" s="49">
        <f t="shared" si="10"/>
        <v>0</v>
      </c>
      <c r="O65" s="49">
        <f t="shared" si="10"/>
        <v>0</v>
      </c>
      <c r="P65" s="48"/>
      <c r="Q65" s="52">
        <f>Q70</f>
        <v>9200</v>
      </c>
      <c r="R65" s="51">
        <f aca="true" t="shared" si="11" ref="R65:R75">K65/H65*100</f>
        <v>315.62952243125903</v>
      </c>
      <c r="S65" s="52">
        <f>M65/H65*100</f>
        <v>101.30246020260492</v>
      </c>
      <c r="T65" s="53" t="e">
        <f>M65/M75*100</f>
        <v>#REF!</v>
      </c>
      <c r="U65" s="49">
        <f>SUM(U66:U70)</f>
        <v>1431.7</v>
      </c>
      <c r="V65" s="5">
        <f>M65/U65*100</f>
        <v>293.357546972131</v>
      </c>
    </row>
    <row r="66" spans="2:22" ht="15.75" customHeight="1" hidden="1">
      <c r="B66" s="58" t="s">
        <v>97</v>
      </c>
      <c r="C66" s="54"/>
      <c r="D66" s="56"/>
      <c r="E66" s="56"/>
      <c r="F66" s="56"/>
      <c r="G66" s="55">
        <f aca="true" t="shared" si="12" ref="G66:G74">H66+I66+J66</f>
        <v>0</v>
      </c>
      <c r="H66" s="56"/>
      <c r="I66" s="56"/>
      <c r="J66" s="56"/>
      <c r="K66" s="56"/>
      <c r="L66" s="56"/>
      <c r="M66" s="56"/>
      <c r="N66" s="56"/>
      <c r="O66" s="56"/>
      <c r="P66" s="54" t="s">
        <v>73</v>
      </c>
      <c r="Q66" s="69">
        <f t="shared" si="9"/>
        <v>0</v>
      </c>
      <c r="R66" s="51"/>
      <c r="S66" s="52"/>
      <c r="T66" s="59"/>
      <c r="U66" s="56"/>
      <c r="V66" s="5"/>
    </row>
    <row r="67" spans="2:22" ht="8.25" customHeight="1" hidden="1">
      <c r="B67" s="58" t="s">
        <v>74</v>
      </c>
      <c r="C67" s="54"/>
      <c r="D67" s="56"/>
      <c r="E67" s="56"/>
      <c r="F67" s="56"/>
      <c r="G67" s="55">
        <f t="shared" si="12"/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75</v>
      </c>
      <c r="Q67" s="69">
        <f t="shared" si="9"/>
        <v>0</v>
      </c>
      <c r="R67" s="51"/>
      <c r="S67" s="52"/>
      <c r="T67" s="59"/>
      <c r="U67" s="56"/>
      <c r="V67" s="5"/>
    </row>
    <row r="68" spans="2:22" ht="12.75" customHeight="1" hidden="1">
      <c r="B68" s="58" t="s">
        <v>76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77</v>
      </c>
      <c r="Q68" s="69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78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79</v>
      </c>
      <c r="Q69" s="69">
        <f t="shared" si="9"/>
        <v>0</v>
      </c>
      <c r="R69" s="51"/>
      <c r="S69" s="52"/>
      <c r="T69" s="59"/>
      <c r="U69" s="56"/>
      <c r="V69" s="5"/>
    </row>
    <row r="70" spans="2:22" ht="15" customHeight="1">
      <c r="B70" s="58" t="s">
        <v>80</v>
      </c>
      <c r="C70" s="54"/>
      <c r="D70" s="56">
        <v>1000</v>
      </c>
      <c r="E70" s="56"/>
      <c r="F70" s="56">
        <v>8000</v>
      </c>
      <c r="G70" s="55">
        <f t="shared" si="12"/>
        <v>4306</v>
      </c>
      <c r="H70" s="56">
        <f>3000+1146</f>
        <v>4146</v>
      </c>
      <c r="I70" s="56"/>
      <c r="J70" s="56">
        <v>160</v>
      </c>
      <c r="K70" s="56">
        <v>13086</v>
      </c>
      <c r="L70" s="56">
        <f t="shared" si="2"/>
        <v>4200</v>
      </c>
      <c r="M70" s="56">
        <v>4200</v>
      </c>
      <c r="N70" s="56"/>
      <c r="O70" s="56"/>
      <c r="P70" s="54" t="s">
        <v>118</v>
      </c>
      <c r="Q70" s="69">
        <v>9200</v>
      </c>
      <c r="R70" s="51">
        <f t="shared" si="11"/>
        <v>315.62952243125903</v>
      </c>
      <c r="S70" s="52">
        <f>M70/H70*100</f>
        <v>101.30246020260492</v>
      </c>
      <c r="T70" s="59"/>
      <c r="U70" s="56">
        <v>1431.7</v>
      </c>
      <c r="V70" s="5">
        <f>M70/U70*100</f>
        <v>293.357546972131</v>
      </c>
    </row>
    <row r="71" spans="2:22" ht="16.5" customHeight="1" hidden="1">
      <c r="B71" s="58" t="s">
        <v>81</v>
      </c>
      <c r="C71" s="54" t="s">
        <v>82</v>
      </c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82</v>
      </c>
      <c r="Q71" s="69">
        <f t="shared" si="9"/>
        <v>0</v>
      </c>
      <c r="R71" s="51" t="e">
        <f t="shared" si="11"/>
        <v>#DIV/0!</v>
      </c>
      <c r="S71" s="52"/>
      <c r="T71" s="59"/>
      <c r="U71" s="56"/>
      <c r="V71" s="5"/>
    </row>
    <row r="72" spans="2:22" ht="24" customHeight="1" hidden="1">
      <c r="B72" s="58" t="s">
        <v>83</v>
      </c>
      <c r="C72" s="54" t="s">
        <v>84</v>
      </c>
      <c r="D72" s="56"/>
      <c r="E72" s="56"/>
      <c r="F72" s="56">
        <v>4600</v>
      </c>
      <c r="G72" s="55">
        <f t="shared" si="12"/>
        <v>7600</v>
      </c>
      <c r="H72" s="56">
        <v>7600</v>
      </c>
      <c r="I72" s="56"/>
      <c r="J72" s="56"/>
      <c r="K72" s="56">
        <v>5257</v>
      </c>
      <c r="L72" s="56">
        <f>M72+N72+O72</f>
        <v>5200</v>
      </c>
      <c r="M72" s="56">
        <f>4600+600</f>
        <v>5200</v>
      </c>
      <c r="N72" s="56"/>
      <c r="O72" s="56"/>
      <c r="P72" s="54" t="s">
        <v>84</v>
      </c>
      <c r="Q72" s="69">
        <f t="shared" si="9"/>
        <v>5200</v>
      </c>
      <c r="R72" s="51">
        <f t="shared" si="11"/>
        <v>69.17105263157895</v>
      </c>
      <c r="S72" s="52">
        <f>M72/H72*100</f>
        <v>68.42105263157895</v>
      </c>
      <c r="T72" s="59"/>
      <c r="U72" s="56">
        <v>3408.6</v>
      </c>
      <c r="V72" s="5">
        <f>M72/U72*100</f>
        <v>152.55530129672005</v>
      </c>
    </row>
    <row r="73" spans="2:22" ht="16.5" customHeight="1">
      <c r="B73" s="47" t="s">
        <v>85</v>
      </c>
      <c r="C73" s="49">
        <v>1400</v>
      </c>
      <c r="D73" s="49" t="e">
        <f>SUM(#REF!)</f>
        <v>#REF!</v>
      </c>
      <c r="E73" s="49" t="e">
        <f>SUM(#REF!)</f>
        <v>#REF!</v>
      </c>
      <c r="F73" s="49" t="e">
        <f>SUM(#REF!)</f>
        <v>#REF!</v>
      </c>
      <c r="G73" s="49">
        <f aca="true" t="shared" si="13" ref="G73:O73">SUM(G74:G74)</f>
        <v>0</v>
      </c>
      <c r="H73" s="49">
        <f t="shared" si="13"/>
        <v>0</v>
      </c>
      <c r="I73" s="49">
        <f t="shared" si="13"/>
        <v>0</v>
      </c>
      <c r="J73" s="49">
        <f t="shared" si="13"/>
        <v>0</v>
      </c>
      <c r="K73" s="49">
        <f t="shared" si="13"/>
        <v>1024</v>
      </c>
      <c r="L73" s="49">
        <f t="shared" si="13"/>
        <v>0</v>
      </c>
      <c r="M73" s="49">
        <f t="shared" si="13"/>
        <v>1024</v>
      </c>
      <c r="N73" s="49">
        <f t="shared" si="13"/>
        <v>0</v>
      </c>
      <c r="O73" s="49">
        <f t="shared" si="13"/>
        <v>0</v>
      </c>
      <c r="P73" s="49">
        <v>1403</v>
      </c>
      <c r="Q73" s="52">
        <f>Q74</f>
        <v>299.3</v>
      </c>
      <c r="R73" s="51" t="e">
        <f t="shared" si="11"/>
        <v>#DIV/0!</v>
      </c>
      <c r="S73" s="52" t="e">
        <f>M73/H73*100</f>
        <v>#DIV/0!</v>
      </c>
      <c r="T73" s="53" t="e">
        <f>M73/M75*100</f>
        <v>#REF!</v>
      </c>
      <c r="U73" s="49">
        <f>SUM(U74:U74)</f>
        <v>0</v>
      </c>
      <c r="V73" s="5" t="e">
        <f>M73/U73*100</f>
        <v>#DIV/0!</v>
      </c>
    </row>
    <row r="74" spans="2:22" ht="21" customHeight="1">
      <c r="B74" s="58" t="s">
        <v>86</v>
      </c>
      <c r="C74" s="54"/>
      <c r="D74" s="56"/>
      <c r="E74" s="56"/>
      <c r="F74" s="56"/>
      <c r="G74" s="55">
        <f t="shared" si="12"/>
        <v>0</v>
      </c>
      <c r="H74" s="56"/>
      <c r="I74" s="56"/>
      <c r="J74" s="56"/>
      <c r="K74" s="56">
        <v>1024</v>
      </c>
      <c r="L74" s="56"/>
      <c r="M74" s="56">
        <v>1024</v>
      </c>
      <c r="N74" s="56"/>
      <c r="O74" s="56"/>
      <c r="P74" s="54" t="s">
        <v>121</v>
      </c>
      <c r="Q74" s="69">
        <v>299.3</v>
      </c>
      <c r="R74" s="51" t="e">
        <f t="shared" si="11"/>
        <v>#DIV/0!</v>
      </c>
      <c r="S74" s="52"/>
      <c r="T74" s="62"/>
      <c r="U74" s="56"/>
      <c r="V74" s="5"/>
    </row>
    <row r="75" spans="2:22" ht="14.25" thickBot="1">
      <c r="B75" s="63" t="s">
        <v>87</v>
      </c>
      <c r="C75" s="64"/>
      <c r="D75" s="65" t="e">
        <f>SUM(D14+D33+D38+D47+#REF!+D59+D65+#REF!+D73)</f>
        <v>#REF!</v>
      </c>
      <c r="E75" s="65" t="e">
        <f>SUM(E14+E33+E38+E47+#REF!+E59+E65+#REF!+E73)</f>
        <v>#REF!</v>
      </c>
      <c r="F75" s="66" t="e">
        <f>SUM(F14+F33+F38+F47+#REF!+#REF!+F59+F65+#REF!+F73)</f>
        <v>#REF!</v>
      </c>
      <c r="G75" s="66" t="e">
        <f>SUM(G14+G33+G38+G47+#REF!+#REF!+G59+G65+#REF!+G73)</f>
        <v>#REF!</v>
      </c>
      <c r="H75" s="66" t="e">
        <f>SUM(H14+H33+H38+H47+#REF!+#REF!+H59+H65+#REF!+H73)</f>
        <v>#REF!</v>
      </c>
      <c r="I75" s="66" t="e">
        <f>SUM(I14+I33+I38+I47+#REF!+#REF!+I59+I65+#REF!+I73)</f>
        <v>#REF!</v>
      </c>
      <c r="J75" s="66" t="e">
        <f>SUM(J14+J33+J38+J47+#REF!+#REF!+J59+J65+#REF!+J73)</f>
        <v>#REF!</v>
      </c>
      <c r="K75" s="66" t="e">
        <f>SUM(K14+K33+K38+K47+#REF!+#REF!+K59+K65+#REF!+K73)</f>
        <v>#REF!</v>
      </c>
      <c r="L75" s="66" t="e">
        <f>SUM(L14+L33+L38+L47+#REF!+#REF!+L59+L65+#REF!+L73)</f>
        <v>#REF!</v>
      </c>
      <c r="M75" s="66" t="e">
        <f>SUM(M14+M33+M38+M47+#REF!+#REF!+M59+M65+#REF!+M73)</f>
        <v>#REF!</v>
      </c>
      <c r="N75" s="66" t="e">
        <f>SUM(N14+N33+N38+N47+#REF!+#REF!+N59+N65+#REF!+N73)</f>
        <v>#REF!</v>
      </c>
      <c r="O75" s="66" t="e">
        <f>SUM(O14+O33+O38+O47+#REF!+#REF!+O59+O65+#REF!+O73)</f>
        <v>#REF!</v>
      </c>
      <c r="P75" s="64"/>
      <c r="Q75" s="67">
        <f>Q14+Q31+Q33+Q38+Q47+Q57+Q59+Q64+Q65+Q73</f>
        <v>80376.09999999999</v>
      </c>
      <c r="R75" s="51" t="e">
        <f t="shared" si="11"/>
        <v>#REF!</v>
      </c>
      <c r="S75" s="52" t="e">
        <f>M75/H75*100</f>
        <v>#REF!</v>
      </c>
      <c r="T75" s="68" t="e">
        <f>SUM(T14:T73)</f>
        <v>#REF!</v>
      </c>
      <c r="U75" s="50" t="e">
        <f>SUM(U14+U33+U38+U47+#REF!+#REF!+U59+U65+#REF!+U73)</f>
        <v>#REF!</v>
      </c>
      <c r="V75" s="5" t="e">
        <f>M75/U75*100</f>
        <v>#REF!</v>
      </c>
    </row>
    <row r="76" spans="2:22" ht="13.5" customHeight="1" hidden="1" thickBot="1">
      <c r="B76" s="33" t="s">
        <v>88</v>
      </c>
      <c r="C76" s="34"/>
      <c r="D76" s="35"/>
      <c r="E76" s="35"/>
      <c r="F76" s="36">
        <v>0</v>
      </c>
      <c r="G76" s="37">
        <f>-43123.7-16350</f>
        <v>-59473.7</v>
      </c>
      <c r="H76" s="35"/>
      <c r="I76" s="35"/>
      <c r="J76" s="35"/>
      <c r="K76" s="36">
        <v>0</v>
      </c>
      <c r="L76" s="38">
        <v>0</v>
      </c>
      <c r="M76" s="36">
        <v>63802.8</v>
      </c>
      <c r="N76" s="36">
        <v>0</v>
      </c>
      <c r="O76" s="36">
        <v>0</v>
      </c>
      <c r="P76" s="34"/>
      <c r="Q76" s="39">
        <v>63802.8</v>
      </c>
      <c r="R76" s="7"/>
      <c r="S76" s="8"/>
      <c r="T76" s="9"/>
      <c r="U76" s="10">
        <v>76369.2</v>
      </c>
      <c r="V76" s="11"/>
    </row>
    <row r="77" spans="2:21" s="21" customFormat="1" ht="12.75" customHeight="1" hidden="1" thickBot="1">
      <c r="B77" s="12" t="s">
        <v>89</v>
      </c>
      <c r="C77" s="13"/>
      <c r="D77" s="14"/>
      <c r="E77" s="14"/>
      <c r="F77" s="14"/>
      <c r="G77" s="14"/>
      <c r="H77" s="14"/>
      <c r="I77" s="14"/>
      <c r="J77" s="14"/>
      <c r="K77" s="15"/>
      <c r="L77" s="14"/>
      <c r="M77" s="16">
        <v>1193121.2</v>
      </c>
      <c r="N77" s="17">
        <v>1131115</v>
      </c>
      <c r="O77" s="17">
        <v>113200</v>
      </c>
      <c r="P77" s="13"/>
      <c r="Q77" s="16">
        <f>M77+N77+O77</f>
        <v>2437436.2</v>
      </c>
      <c r="R77" s="15"/>
      <c r="S77" s="18"/>
      <c r="T77" s="19"/>
      <c r="U77" s="20"/>
    </row>
    <row r="78" ht="27" customHeight="1">
      <c r="M78" s="22"/>
    </row>
    <row r="79" spans="2:16" ht="27.75" customHeight="1">
      <c r="B79" s="24"/>
      <c r="C79" s="25"/>
      <c r="D79" s="2"/>
      <c r="E79" s="2"/>
      <c r="F79" s="2"/>
      <c r="K79" s="22"/>
      <c r="M79" s="26"/>
      <c r="O79" s="27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32"/>
      <c r="C82" s="25"/>
      <c r="D82" s="2"/>
      <c r="E82" s="2"/>
      <c r="F82" s="2"/>
      <c r="H82" s="29"/>
      <c r="K82" s="22"/>
      <c r="M82" s="22"/>
      <c r="N82" s="21"/>
      <c r="P82" s="25"/>
    </row>
    <row r="83" spans="2:16" ht="15" customHeight="1">
      <c r="B83" s="30"/>
      <c r="C83" s="25"/>
      <c r="D83" s="2"/>
      <c r="E83" s="2"/>
      <c r="F83" s="2"/>
      <c r="H83" s="27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3:16" ht="12.75">
      <c r="C86" s="25"/>
      <c r="D86" s="2"/>
      <c r="E86" s="2"/>
      <c r="F86" s="2"/>
      <c r="P86" s="25"/>
    </row>
    <row r="87" spans="2:16" ht="13.5">
      <c r="B87" s="31"/>
      <c r="C87" s="25"/>
      <c r="D87" s="2"/>
      <c r="E87" s="2"/>
      <c r="F87" s="2"/>
      <c r="P87" s="25"/>
    </row>
    <row r="88" spans="2:16" ht="13.5">
      <c r="B88" s="30"/>
      <c r="C88" s="25"/>
      <c r="D88" s="2"/>
      <c r="E88" s="2"/>
      <c r="F88" s="2"/>
      <c r="P88" s="25"/>
    </row>
    <row r="89" spans="2:16" ht="13.5">
      <c r="B89" s="31"/>
      <c r="C89" s="25"/>
      <c r="D89" s="2"/>
      <c r="E89" s="2"/>
      <c r="F89" s="2"/>
      <c r="P89" s="25"/>
    </row>
    <row r="90" spans="2:16" ht="13.5">
      <c r="B90" s="31"/>
      <c r="C90" s="25"/>
      <c r="D90" s="2"/>
      <c r="E90" s="2"/>
      <c r="F90" s="2"/>
      <c r="P90" s="25"/>
    </row>
    <row r="91" spans="2:16" ht="12.75">
      <c r="B91" s="2"/>
      <c r="C91" s="25"/>
      <c r="D91" s="2"/>
      <c r="E91" s="2"/>
      <c r="F91" s="2"/>
      <c r="P91" s="25"/>
    </row>
    <row r="92" spans="2:16" ht="13.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2010-11-12T05:30:20Z</cp:lastPrinted>
  <dcterms:created xsi:type="dcterms:W3CDTF">2007-10-24T16:54:59Z</dcterms:created>
  <dcterms:modified xsi:type="dcterms:W3CDTF">2010-11-24T15:44:01Z</dcterms:modified>
  <cp:category/>
  <cp:version/>
  <cp:contentType/>
  <cp:contentStatus/>
</cp:coreProperties>
</file>