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'Лист1'!$A$1:$X$73</definedName>
  </definedNames>
  <calcPr fullCalcOnLoad="1"/>
</workbook>
</file>

<file path=xl/sharedStrings.xml><?xml version="1.0" encoding="utf-8"?>
<sst xmlns="http://schemas.openxmlformats.org/spreadsheetml/2006/main" count="145" uniqueCount="126">
  <si>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</si>
  <si>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</si>
  <si>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</si>
  <si>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</si>
  <si>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</si>
  <si>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</si>
  <si>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</si>
  <si>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</si>
  <si>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</si>
  <si>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</si>
  <si>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</si>
  <si>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</si>
  <si>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</si>
  <si>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</si>
  <si>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</si>
  <si>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</si>
  <si>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</si>
  <si>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</si>
  <si>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</si>
  <si>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</si>
  <si>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</si>
  <si>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</si>
  <si>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</si>
  <si>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</si>
  <si>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</si>
  <si>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</si>
  <si>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</si>
  <si>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</si>
  <si>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</si>
  <si>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</si>
  <si>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</si>
  <si>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</si>
  <si>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</si>
  <si>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</si>
  <si>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</si>
  <si>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</si>
  <si>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</si>
  <si>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</si>
  <si>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</si>
  <si>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</si>
  <si>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</si>
  <si>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</si>
  <si>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</si>
  <si>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</si>
  <si>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</si>
  <si>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</si>
  <si>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</si>
  <si>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</si>
  <si>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</si>
  <si>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</si>
  <si>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</si>
  <si>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</si>
  <si>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</si>
  <si>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</si>
  <si>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</si>
  <si>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</si>
  <si>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</si>
  <si>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</si>
  <si>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</si>
  <si>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</si>
  <si>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</si>
  <si>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</si>
  <si>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</si>
  <si>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</si>
  <si>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</si>
  <si>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</si>
  <si>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</si>
  <si>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</si>
  <si>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</si>
  <si>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</si>
  <si>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</si>
  <si>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</si>
  <si>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</si>
  <si>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</si>
  <si>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</si>
  <si>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</si>
  <si>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</si>
  <si>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</si>
  <si>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</si>
  <si>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</si>
  <si>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</si>
  <si>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</si>
  <si>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</si>
  <si>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</si>
  <si>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</si>
  <si>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</si>
  <si>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</si>
  <si>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</si>
  <si>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</si>
  <si>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</si>
  <si>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</si>
  <si>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</si>
  <si>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</si>
  <si>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</si>
  <si>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</si>
  <si>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</si>
  <si>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</si>
  <si>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</si>
  <si>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</si>
  <si>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</si>
  <si>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</si>
  <si>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</si>
  <si>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</si>
  <si>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</si>
  <si>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</si>
  <si>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</si>
  <si>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</si>
  <si>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</si>
  <si>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</si>
  <si>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</si>
  <si>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</si>
  <si>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</si>
  <si>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</si>
  <si>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</si>
  <si>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</si>
  <si>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</si>
  <si>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Проект бюджета 2012 год, тыс.руб.</t>
  </si>
  <si>
    <t>0111</t>
  </si>
  <si>
    <t>0113</t>
  </si>
  <si>
    <t>0302</t>
  </si>
  <si>
    <t>Органы внутренних дел</t>
  </si>
  <si>
    <t>Приложение   3</t>
  </si>
  <si>
    <t xml:space="preserve">% </t>
  </si>
  <si>
    <t>Исполнение за 1пол..2012</t>
  </si>
  <si>
    <t>№31 от 21сентября  2012 года</t>
  </si>
  <si>
    <t>к Решению совета депутатов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</si>
</sst>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64" fontId="1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7"/>
  <sheetViews>
    <sheetView tabSelected="1" view="pageBreakPreview" zoomScale="75" zoomScaleSheetLayoutView="75" workbookViewId="0" topLeftCell="A1">
      <selection activeCell="C2" sqref="C2:Q2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9" t="s">
        <v>121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33" t="s">
        <v>86</v>
      </c>
      <c r="S1" s="33" t="s">
        <v>86</v>
      </c>
      <c r="T1" s="34"/>
    </row>
    <row r="2" spans="2:20" ht="15">
      <c r="B2" s="2"/>
      <c r="C2" s="70" t="s">
        <v>125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3" t="s">
        <v>87</v>
      </c>
      <c r="S2" s="33" t="s">
        <v>87</v>
      </c>
      <c r="T2" s="34"/>
    </row>
    <row r="3" spans="2:20" ht="15">
      <c r="B3" s="2"/>
      <c r="C3" s="70" t="s">
        <v>94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3" t="s">
        <v>88</v>
      </c>
      <c r="S3" s="33" t="s">
        <v>88</v>
      </c>
      <c r="T3" s="34"/>
    </row>
    <row r="4" spans="2:20" ht="15">
      <c r="B4" s="2"/>
      <c r="C4" s="70" t="s">
        <v>124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3" t="s">
        <v>89</v>
      </c>
      <c r="S4" s="33" t="s">
        <v>89</v>
      </c>
      <c r="T4" s="34"/>
    </row>
    <row r="5" spans="2:20" ht="2.25" customHeight="1">
      <c r="B5" s="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>
      <c r="B8" s="64" t="s">
        <v>115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2:21" ht="19.5" customHeight="1" hidden="1" thickBo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2:24" ht="15.75" customHeight="1">
      <c r="B10" s="68" t="s">
        <v>0</v>
      </c>
      <c r="C10" s="68" t="s">
        <v>1</v>
      </c>
      <c r="D10" s="68" t="s">
        <v>2</v>
      </c>
      <c r="E10" s="68"/>
      <c r="F10" s="68"/>
      <c r="G10" s="68" t="s">
        <v>3</v>
      </c>
      <c r="H10" s="68" t="s">
        <v>4</v>
      </c>
      <c r="I10" s="68"/>
      <c r="J10" s="68"/>
      <c r="K10" s="68" t="s">
        <v>5</v>
      </c>
      <c r="L10" s="68" t="s">
        <v>6</v>
      </c>
      <c r="M10" s="68" t="s">
        <v>4</v>
      </c>
      <c r="N10" s="68"/>
      <c r="O10" s="68"/>
      <c r="P10" s="68" t="s">
        <v>1</v>
      </c>
      <c r="Q10" s="68" t="s">
        <v>116</v>
      </c>
      <c r="R10" s="66" t="s">
        <v>7</v>
      </c>
      <c r="S10" s="66" t="s">
        <v>8</v>
      </c>
      <c r="T10" s="66" t="s">
        <v>9</v>
      </c>
      <c r="U10" s="66" t="s">
        <v>10</v>
      </c>
      <c r="V10" s="67" t="s">
        <v>11</v>
      </c>
      <c r="W10" s="62" t="s">
        <v>123</v>
      </c>
      <c r="X10" s="63" t="s">
        <v>122</v>
      </c>
    </row>
    <row r="11" spans="2:24" ht="16.5" customHeight="1">
      <c r="B11" s="68"/>
      <c r="C11" s="68"/>
      <c r="D11" s="68"/>
      <c r="E11" s="68"/>
      <c r="F11" s="68"/>
      <c r="G11" s="68"/>
      <c r="H11" s="68" t="s">
        <v>12</v>
      </c>
      <c r="I11" s="68" t="s">
        <v>13</v>
      </c>
      <c r="J11" s="68" t="s">
        <v>14</v>
      </c>
      <c r="K11" s="68"/>
      <c r="L11" s="68"/>
      <c r="M11" s="68" t="s">
        <v>15</v>
      </c>
      <c r="N11" s="68" t="s">
        <v>13</v>
      </c>
      <c r="O11" s="68" t="s">
        <v>14</v>
      </c>
      <c r="P11" s="68"/>
      <c r="Q11" s="68"/>
      <c r="R11" s="66"/>
      <c r="S11" s="66"/>
      <c r="T11" s="66"/>
      <c r="U11" s="66"/>
      <c r="V11" s="67"/>
      <c r="W11" s="62"/>
      <c r="X11" s="63"/>
    </row>
    <row r="12" spans="2:24" ht="19.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6"/>
      <c r="S12" s="66"/>
      <c r="T12" s="66"/>
      <c r="U12" s="66"/>
      <c r="V12" s="67"/>
      <c r="W12" s="62"/>
      <c r="X12" s="63"/>
    </row>
    <row r="13" spans="2:24" ht="0.75" customHeight="1" hidden="1">
      <c r="B13" s="68"/>
      <c r="C13" s="68"/>
      <c r="D13" s="68"/>
      <c r="E13" s="68"/>
      <c r="F13" s="68"/>
      <c r="G13" s="68"/>
      <c r="H13" s="35"/>
      <c r="I13" s="35"/>
      <c r="J13" s="35"/>
      <c r="K13" s="35"/>
      <c r="L13" s="35"/>
      <c r="M13" s="35"/>
      <c r="N13" s="35"/>
      <c r="O13" s="35"/>
      <c r="P13" s="68"/>
      <c r="Q13" s="47"/>
      <c r="R13" s="54"/>
      <c r="S13" s="54"/>
      <c r="T13" s="55"/>
      <c r="U13" s="66"/>
      <c r="V13" s="44"/>
      <c r="W13" s="44"/>
      <c r="X13" s="44"/>
    </row>
    <row r="14" spans="2:24" ht="16.5" customHeight="1">
      <c r="B14" s="37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19560.8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8666.1</v>
      </c>
      <c r="X14" s="45">
        <f>W14/Q14*100</f>
        <v>44.30340272381498</v>
      </c>
    </row>
    <row r="15" spans="2:27" ht="30" customHeight="1">
      <c r="B15" s="42" t="s">
        <v>85</v>
      </c>
      <c r="C15" s="39"/>
      <c r="D15" s="41">
        <v>2675</v>
      </c>
      <c r="E15" s="41"/>
      <c r="F15" s="40">
        <v>2543</v>
      </c>
      <c r="G15" s="40">
        <f aca="true" t="shared" si="2" ref="G15:G62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0">M15+N15+O15</f>
        <v>2913</v>
      </c>
      <c r="M15" s="40">
        <v>2913</v>
      </c>
      <c r="N15" s="40"/>
      <c r="O15" s="40"/>
      <c r="P15" s="39" t="s">
        <v>18</v>
      </c>
      <c r="Q15" s="40">
        <v>900</v>
      </c>
      <c r="R15" s="38">
        <f aca="true" t="shared" si="4" ref="R15:R61">K15/H15*100</f>
        <v>135.01735441573467</v>
      </c>
      <c r="S15" s="38">
        <f aca="true" t="shared" si="5" ref="S15:S59">M15/H15*100</f>
        <v>112.34091785576553</v>
      </c>
      <c r="T15" s="56"/>
      <c r="U15" s="41">
        <v>942.6</v>
      </c>
      <c r="V15" s="57">
        <f aca="true" t="shared" si="6" ref="V15:V59">M15/U15*100</f>
        <v>309.03882877148317</v>
      </c>
      <c r="W15" s="48">
        <v>451.3</v>
      </c>
      <c r="X15" s="46">
        <f aca="true" t="shared" si="7" ref="X15:X73">W15/Q15*100</f>
        <v>50.144444444444446</v>
      </c>
      <c r="Z15" s="43"/>
      <c r="AA15" s="4"/>
    </row>
    <row r="16" spans="2:29" ht="19.5" customHeight="1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16678.8</v>
      </c>
      <c r="R16" s="38">
        <f t="shared" si="4"/>
        <v>102.26531817413466</v>
      </c>
      <c r="S16" s="38">
        <f t="shared" si="5"/>
        <v>99.00751008186232</v>
      </c>
      <c r="T16" s="56"/>
      <c r="U16" s="41">
        <v>26630.9</v>
      </c>
      <c r="V16" s="57">
        <f t="shared" si="6"/>
        <v>169.35214356255327</v>
      </c>
      <c r="W16" s="48">
        <v>7634</v>
      </c>
      <c r="X16" s="46">
        <f t="shared" si="7"/>
        <v>45.77067894572751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1">M17+N17+O17</f>
        <v>0</v>
      </c>
      <c r="R17" s="38">
        <f t="shared" si="4"/>
        <v>0</v>
      </c>
      <c r="S17" s="38">
        <f t="shared" si="5"/>
        <v>0</v>
      </c>
      <c r="T17" s="56"/>
      <c r="U17" s="41"/>
      <c r="V17" s="57"/>
      <c r="W17" s="48"/>
      <c r="X17" s="46" t="e">
        <f t="shared" si="7"/>
        <v>#DIV/0!</v>
      </c>
    </row>
    <row r="18" spans="2:24" ht="13.5" customHeight="1">
      <c r="B18" s="42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117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6"/>
      <c r="U18" s="41" t="s">
        <v>21</v>
      </c>
      <c r="V18" s="57"/>
      <c r="W18" s="61">
        <v>135.1</v>
      </c>
      <c r="X18" s="46">
        <f t="shared" si="7"/>
        <v>15.011111111111111</v>
      </c>
    </row>
    <row r="19" spans="2:24" ht="21" customHeight="1">
      <c r="B19" s="42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118</v>
      </c>
      <c r="Q19" s="40">
        <v>1082</v>
      </c>
      <c r="R19" s="38">
        <f t="shared" si="4"/>
        <v>153.0035155652927</v>
      </c>
      <c r="S19" s="38">
        <f t="shared" si="5"/>
        <v>144.6094665511795</v>
      </c>
      <c r="T19" s="56"/>
      <c r="U19" s="41">
        <f>SUM(U20:U29)</f>
        <v>10564.800000000001</v>
      </c>
      <c r="V19" s="57">
        <f t="shared" si="6"/>
        <v>107.4606239588066</v>
      </c>
      <c r="W19" s="61">
        <v>445.7</v>
      </c>
      <c r="X19" s="46">
        <f t="shared" si="7"/>
        <v>41.19223659889094</v>
      </c>
    </row>
    <row r="20" spans="2:24" ht="12.75" customHeight="1" hidden="1">
      <c r="B20" s="42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6"/>
      <c r="U20" s="41">
        <v>357.4</v>
      </c>
      <c r="V20" s="57">
        <f t="shared" si="6"/>
        <v>419.6978175713487</v>
      </c>
      <c r="W20" s="44"/>
      <c r="X20" s="46">
        <f t="shared" si="7"/>
        <v>0</v>
      </c>
    </row>
    <row r="21" spans="2:24" ht="13.5" customHeight="1" hidden="1">
      <c r="B21" s="42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6"/>
      <c r="U21" s="41">
        <v>69</v>
      </c>
      <c r="V21" s="57">
        <f t="shared" si="6"/>
        <v>0</v>
      </c>
      <c r="W21" s="44"/>
      <c r="X21" s="46">
        <f t="shared" si="7"/>
        <v>0</v>
      </c>
    </row>
    <row r="22" spans="2:24" ht="12.75" customHeight="1" hidden="1">
      <c r="B22" s="42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6"/>
      <c r="U22" s="41">
        <v>976.5</v>
      </c>
      <c r="V22" s="57">
        <f t="shared" si="6"/>
        <v>0</v>
      </c>
      <c r="W22" s="44"/>
      <c r="X22" s="46">
        <f t="shared" si="7"/>
        <v>0</v>
      </c>
    </row>
    <row r="23" spans="2:24" ht="12.75" customHeight="1" hidden="1">
      <c r="B23" s="42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6"/>
      <c r="U23" s="41">
        <v>311.4</v>
      </c>
      <c r="V23" s="57">
        <f t="shared" si="6"/>
        <v>0</v>
      </c>
      <c r="W23" s="44"/>
      <c r="X23" s="46" t="e">
        <f t="shared" si="7"/>
        <v>#DIV/0!</v>
      </c>
    </row>
    <row r="24" spans="2:24" ht="12.75" customHeight="1" hidden="1">
      <c r="B24" s="42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6"/>
      <c r="U24" s="41">
        <v>2079.9</v>
      </c>
      <c r="V24" s="57">
        <f t="shared" si="6"/>
        <v>0</v>
      </c>
      <c r="W24" s="44"/>
      <c r="X24" s="46">
        <f t="shared" si="7"/>
        <v>0</v>
      </c>
    </row>
    <row r="25" spans="2:24" ht="12" customHeight="1" hidden="1">
      <c r="B25" s="42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6"/>
      <c r="U25" s="41">
        <v>3897.1</v>
      </c>
      <c r="V25" s="57">
        <f t="shared" si="6"/>
        <v>0</v>
      </c>
      <c r="W25" s="44"/>
      <c r="X25" s="46" t="e">
        <f t="shared" si="7"/>
        <v>#DIV/0!</v>
      </c>
    </row>
    <row r="26" spans="2:24" ht="11.25" customHeight="1" hidden="1">
      <c r="B26" s="42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6"/>
      <c r="U26" s="41">
        <v>2166.8</v>
      </c>
      <c r="V26" s="57">
        <f t="shared" si="6"/>
        <v>0</v>
      </c>
      <c r="W26" s="44"/>
      <c r="X26" s="46" t="e">
        <f t="shared" si="7"/>
        <v>#DIV/0!</v>
      </c>
    </row>
    <row r="27" spans="2:24" ht="12.75" customHeight="1" hidden="1">
      <c r="B27" s="42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6"/>
      <c r="U27" s="41">
        <v>706.7</v>
      </c>
      <c r="V27" s="57">
        <f t="shared" si="6"/>
        <v>1394.2266874204047</v>
      </c>
      <c r="W27" s="44"/>
      <c r="X27" s="46">
        <f t="shared" si="7"/>
        <v>0</v>
      </c>
    </row>
    <row r="28" spans="2:24" ht="3" customHeight="1" hidden="1">
      <c r="B28" s="42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6"/>
      <c r="U28" s="41"/>
      <c r="V28" s="57" t="e">
        <f t="shared" si="6"/>
        <v>#DIV/0!</v>
      </c>
      <c r="W28" s="44"/>
      <c r="X28" s="46" t="e">
        <f t="shared" si="7"/>
        <v>#DIV/0!</v>
      </c>
    </row>
    <row r="29" spans="2:24" ht="15" customHeight="1" hidden="1">
      <c r="B29" s="42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6"/>
      <c r="U29" s="41"/>
      <c r="V29" s="57" t="e">
        <f t="shared" si="6"/>
        <v>#DIV/0!</v>
      </c>
      <c r="W29" s="44"/>
      <c r="X29" s="46" t="e">
        <f t="shared" si="7"/>
        <v>#DIV/0!</v>
      </c>
    </row>
    <row r="30" spans="2:24" ht="15" customHeight="1">
      <c r="B30" s="37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708.7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398.6</v>
      </c>
      <c r="X30" s="46">
        <f t="shared" si="7"/>
        <v>56.24382672498942</v>
      </c>
    </row>
    <row r="31" spans="2:24" ht="15" customHeight="1">
      <c r="B31" s="41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708.7</v>
      </c>
      <c r="R31" s="38"/>
      <c r="S31" s="38"/>
      <c r="T31" s="56"/>
      <c r="U31" s="41"/>
      <c r="V31" s="57"/>
      <c r="W31" s="48">
        <v>398.6</v>
      </c>
      <c r="X31" s="46">
        <f t="shared" si="7"/>
        <v>56.24382672498942</v>
      </c>
    </row>
    <row r="32" spans="2:24" ht="25.5" customHeight="1">
      <c r="B32" s="37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516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77.1</v>
      </c>
      <c r="X32" s="46">
        <f t="shared" si="7"/>
        <v>14.941860465116278</v>
      </c>
    </row>
    <row r="33" spans="2:24" ht="25.5" customHeight="1">
      <c r="B33" s="58" t="s">
        <v>120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119</v>
      </c>
      <c r="Q33" s="40">
        <v>20</v>
      </c>
      <c r="R33" s="38"/>
      <c r="S33" s="38"/>
      <c r="T33" s="59"/>
      <c r="U33" s="37"/>
      <c r="V33" s="57"/>
      <c r="W33" s="44"/>
      <c r="X33" s="46">
        <f t="shared" si="7"/>
        <v>0</v>
      </c>
    </row>
    <row r="34" spans="2:24" ht="37.5" customHeight="1">
      <c r="B34" s="42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327</v>
      </c>
      <c r="R34" s="38">
        <f t="shared" si="4"/>
        <v>187.0401337792642</v>
      </c>
      <c r="S34" s="38">
        <f t="shared" si="5"/>
        <v>109.45576162967467</v>
      </c>
      <c r="T34" s="56"/>
      <c r="U34" s="41">
        <v>258.6</v>
      </c>
      <c r="V34" s="57">
        <f t="shared" si="6"/>
        <v>556.844547563805</v>
      </c>
      <c r="W34" s="48">
        <v>76.5</v>
      </c>
      <c r="X34" s="46">
        <f t="shared" si="7"/>
        <v>23.394495412844037</v>
      </c>
    </row>
    <row r="35" spans="2:24" ht="15" customHeight="1" hidden="1">
      <c r="B35" s="42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6"/>
      <c r="U35" s="41"/>
      <c r="V35" s="57" t="e">
        <f t="shared" si="6"/>
        <v>#DIV/0!</v>
      </c>
      <c r="W35" s="44"/>
      <c r="X35" s="46" t="e">
        <f t="shared" si="7"/>
        <v>#DIV/0!</v>
      </c>
    </row>
    <row r="36" spans="2:24" ht="23.25" customHeight="1" hidden="1">
      <c r="B36" s="42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6"/>
      <c r="U36" s="41"/>
      <c r="V36" s="57" t="e">
        <f t="shared" si="6"/>
        <v>#DIV/0!</v>
      </c>
      <c r="W36" s="44"/>
      <c r="X36" s="46" t="e">
        <f t="shared" si="7"/>
        <v>#DIV/0!</v>
      </c>
    </row>
    <row r="37" spans="2:24" ht="23.25" customHeight="1">
      <c r="B37" s="42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169</v>
      </c>
      <c r="R37" s="38"/>
      <c r="S37" s="38"/>
      <c r="T37" s="56"/>
      <c r="U37" s="41"/>
      <c r="V37" s="57"/>
      <c r="W37" s="48">
        <v>0.6</v>
      </c>
      <c r="X37" s="46">
        <f t="shared" si="7"/>
        <v>0.35502958579881655</v>
      </c>
    </row>
    <row r="38" spans="2:24" ht="15" customHeight="1">
      <c r="B38" s="37" t="s">
        <v>44</v>
      </c>
      <c r="C38" s="36" t="s">
        <v>45</v>
      </c>
      <c r="D38" s="37">
        <f>SUM(D39:D43)</f>
        <v>4720</v>
      </c>
      <c r="E38" s="37">
        <f>SUM(E39:E43)</f>
        <v>0</v>
      </c>
      <c r="F38" s="37" t="e">
        <f>F39+#REF!+#REF!+#REF!+#REF!+F43</f>
        <v>#REF!</v>
      </c>
      <c r="G38" s="37" t="e">
        <f>G39+#REF!+#REF!+#REF!+#REF!+G43</f>
        <v>#REF!</v>
      </c>
      <c r="H38" s="37" t="e">
        <f>H39+#REF!+#REF!+#REF!+#REF!+H43</f>
        <v>#REF!</v>
      </c>
      <c r="I38" s="37" t="e">
        <f>I39+#REF!+#REF!+#REF!+#REF!+I43</f>
        <v>#REF!</v>
      </c>
      <c r="J38" s="37" t="e">
        <f>J39+#REF!+#REF!+#REF!+#REF!+J43</f>
        <v>#REF!</v>
      </c>
      <c r="K38" s="37" t="e">
        <f>K39+#REF!+#REF!+#REF!+#REF!+K43+#REF!</f>
        <v>#REF!</v>
      </c>
      <c r="L38" s="37" t="e">
        <f>L39+#REF!+#REF!+#REF!+#REF!+L43+#REF!</f>
        <v>#REF!</v>
      </c>
      <c r="M38" s="37" t="e">
        <f>M39+#REF!+#REF!+#REF!+#REF!+M43+#REF!</f>
        <v>#REF!</v>
      </c>
      <c r="N38" s="37" t="e">
        <f>N39+#REF!+#REF!+#REF!+#REF!+N43+#REF!</f>
        <v>#REF!</v>
      </c>
      <c r="O38" s="37" t="e">
        <f>O39+#REF!+#REF!+#REF!+#REF!+O43+#REF!</f>
        <v>#REF!</v>
      </c>
      <c r="P38" s="36"/>
      <c r="Q38" s="38">
        <f>Q40+Q42+Q43</f>
        <v>2320</v>
      </c>
      <c r="R38" s="38">
        <f aca="true" t="shared" si="11" ref="R38:W38">R40+R42+R43</f>
        <v>267.0886075949367</v>
      </c>
      <c r="S38" s="38">
        <f t="shared" si="11"/>
        <v>100</v>
      </c>
      <c r="T38" s="38">
        <f t="shared" si="11"/>
        <v>0</v>
      </c>
      <c r="U38" s="38">
        <f t="shared" si="11"/>
        <v>630</v>
      </c>
      <c r="V38" s="38">
        <f t="shared" si="11"/>
        <v>1253.968253968254</v>
      </c>
      <c r="W38" s="38">
        <f t="shared" si="11"/>
        <v>653.2</v>
      </c>
      <c r="X38" s="46">
        <f t="shared" si="7"/>
        <v>28.155172413793107</v>
      </c>
    </row>
    <row r="39" spans="2:24" ht="12" customHeight="1" hidden="1">
      <c r="B39" s="42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6"/>
      <c r="U39" s="41">
        <v>1880.3</v>
      </c>
      <c r="V39" s="57">
        <f t="shared" si="6"/>
        <v>0</v>
      </c>
      <c r="W39" s="44"/>
      <c r="X39" s="46" t="e">
        <f t="shared" si="7"/>
        <v>#DIV/0!</v>
      </c>
    </row>
    <row r="40" spans="2:24" ht="36.75" customHeight="1">
      <c r="B40" s="42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300</v>
      </c>
      <c r="R40" s="38"/>
      <c r="S40" s="38"/>
      <c r="T40" s="56"/>
      <c r="U40" s="41"/>
      <c r="V40" s="57"/>
      <c r="W40" s="44"/>
      <c r="X40" s="46">
        <f t="shared" si="7"/>
        <v>0</v>
      </c>
    </row>
    <row r="41" spans="2:24" ht="16.5" customHeight="1" hidden="1">
      <c r="B41" s="42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6"/>
      <c r="U41" s="41">
        <v>155.6</v>
      </c>
      <c r="V41" s="57">
        <f t="shared" si="6"/>
        <v>160.66838046272494</v>
      </c>
      <c r="W41" s="44"/>
      <c r="X41" s="46">
        <f t="shared" si="7"/>
        <v>0</v>
      </c>
    </row>
    <row r="42" spans="2:24" ht="16.5" customHeight="1">
      <c r="B42" s="42" t="s">
        <v>112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108</v>
      </c>
      <c r="Q42" s="40">
        <v>500</v>
      </c>
      <c r="R42" s="38"/>
      <c r="S42" s="38"/>
      <c r="T42" s="56"/>
      <c r="U42" s="41"/>
      <c r="V42" s="57"/>
      <c r="W42" s="48">
        <v>237.9</v>
      </c>
      <c r="X42" s="46">
        <f t="shared" si="7"/>
        <v>47.58</v>
      </c>
    </row>
    <row r="43" spans="2:24" ht="26.25" customHeight="1">
      <c r="B43" s="42" t="s">
        <v>50</v>
      </c>
      <c r="C43" s="39"/>
      <c r="D43" s="41">
        <v>1900</v>
      </c>
      <c r="E43" s="41"/>
      <c r="F43" s="41">
        <f>SUM(F44:F45)</f>
        <v>3900</v>
      </c>
      <c r="G43" s="40">
        <f t="shared" si="2"/>
        <v>7900</v>
      </c>
      <c r="H43" s="41">
        <f>SUM(H44:H45)</f>
        <v>7900</v>
      </c>
      <c r="I43" s="41">
        <f>SUM(I44:I45)</f>
        <v>0</v>
      </c>
      <c r="J43" s="41">
        <f>SUM(J44:J45)</f>
        <v>0</v>
      </c>
      <c r="K43" s="41">
        <f>SUM(K44:K45)</f>
        <v>21100</v>
      </c>
      <c r="L43" s="41">
        <f t="shared" si="3"/>
        <v>7900</v>
      </c>
      <c r="M43" s="41">
        <f>SUM(M44:M45)</f>
        <v>7900</v>
      </c>
      <c r="N43" s="41">
        <f>SUM(N44:N45)</f>
        <v>0</v>
      </c>
      <c r="O43" s="41">
        <f>SUM(O44:O45)</f>
        <v>0</v>
      </c>
      <c r="P43" s="39" t="s">
        <v>51</v>
      </c>
      <c r="Q43" s="40">
        <v>1520</v>
      </c>
      <c r="R43" s="38">
        <f t="shared" si="4"/>
        <v>267.0886075949367</v>
      </c>
      <c r="S43" s="38">
        <f t="shared" si="5"/>
        <v>100</v>
      </c>
      <c r="T43" s="56"/>
      <c r="U43" s="41">
        <v>630</v>
      </c>
      <c r="V43" s="57">
        <f t="shared" si="6"/>
        <v>1253.968253968254</v>
      </c>
      <c r="W43" s="48">
        <v>415.3</v>
      </c>
      <c r="X43" s="46">
        <f t="shared" si="7"/>
        <v>27.322368421052634</v>
      </c>
    </row>
    <row r="44" spans="2:24" ht="0.75" customHeight="1" hidden="1">
      <c r="B44" s="42" t="s">
        <v>52</v>
      </c>
      <c r="C44" s="39"/>
      <c r="D44" s="41"/>
      <c r="E44" s="41"/>
      <c r="F44" s="41">
        <v>900</v>
      </c>
      <c r="G44" s="40">
        <f t="shared" si="2"/>
        <v>900</v>
      </c>
      <c r="H44" s="41">
        <v>900</v>
      </c>
      <c r="I44" s="41"/>
      <c r="J44" s="41"/>
      <c r="K44" s="41">
        <v>900</v>
      </c>
      <c r="L44" s="41">
        <f t="shared" si="3"/>
        <v>900</v>
      </c>
      <c r="M44" s="41">
        <v>900</v>
      </c>
      <c r="N44" s="41"/>
      <c r="O44" s="41"/>
      <c r="P44" s="39"/>
      <c r="Q44" s="41">
        <f t="shared" si="8"/>
        <v>900</v>
      </c>
      <c r="R44" s="38">
        <f t="shared" si="4"/>
        <v>100</v>
      </c>
      <c r="S44" s="38">
        <f t="shared" si="5"/>
        <v>100</v>
      </c>
      <c r="T44" s="56"/>
      <c r="U44" s="41">
        <v>630</v>
      </c>
      <c r="V44" s="57">
        <f t="shared" si="6"/>
        <v>142.85714285714286</v>
      </c>
      <c r="W44" s="44"/>
      <c r="X44" s="46">
        <f t="shared" si="7"/>
        <v>0</v>
      </c>
    </row>
    <row r="45" spans="2:24" ht="12.75" customHeight="1" hidden="1">
      <c r="B45" s="42" t="s">
        <v>53</v>
      </c>
      <c r="C45" s="39"/>
      <c r="D45" s="41"/>
      <c r="E45" s="41"/>
      <c r="F45" s="41">
        <v>3000</v>
      </c>
      <c r="G45" s="40">
        <f t="shared" si="2"/>
        <v>7000</v>
      </c>
      <c r="H45" s="41">
        <f>9000-2000</f>
        <v>7000</v>
      </c>
      <c r="I45" s="41"/>
      <c r="J45" s="41"/>
      <c r="K45" s="41">
        <v>20200</v>
      </c>
      <c r="L45" s="41">
        <f t="shared" si="3"/>
        <v>7000</v>
      </c>
      <c r="M45" s="41">
        <v>7000</v>
      </c>
      <c r="N45" s="41"/>
      <c r="O45" s="41"/>
      <c r="P45" s="39"/>
      <c r="Q45" s="41">
        <f t="shared" si="8"/>
        <v>7000</v>
      </c>
      <c r="R45" s="38">
        <f t="shared" si="4"/>
        <v>288.57142857142856</v>
      </c>
      <c r="S45" s="38">
        <f t="shared" si="5"/>
        <v>100</v>
      </c>
      <c r="T45" s="56"/>
      <c r="U45" s="41"/>
      <c r="V45" s="57"/>
      <c r="W45" s="44"/>
      <c r="X45" s="46">
        <f t="shared" si="7"/>
        <v>0</v>
      </c>
    </row>
    <row r="46" spans="2:24" ht="13.5" customHeight="1">
      <c r="B46" s="37" t="s">
        <v>54</v>
      </c>
      <c r="C46" s="36" t="s">
        <v>55</v>
      </c>
      <c r="D46" s="37">
        <f aca="true" t="shared" si="12" ref="D46:O46">SUM(D48:D49)</f>
        <v>53545</v>
      </c>
      <c r="E46" s="37">
        <f t="shared" si="12"/>
        <v>-5700</v>
      </c>
      <c r="F46" s="37">
        <f t="shared" si="12"/>
        <v>127031.4</v>
      </c>
      <c r="G46" s="37">
        <f t="shared" si="12"/>
        <v>8995.800000000003</v>
      </c>
      <c r="H46" s="37">
        <f t="shared" si="12"/>
        <v>7995.800000000003</v>
      </c>
      <c r="I46" s="37">
        <f t="shared" si="12"/>
        <v>1000</v>
      </c>
      <c r="J46" s="37">
        <f t="shared" si="12"/>
        <v>0</v>
      </c>
      <c r="K46" s="37">
        <f t="shared" si="12"/>
        <v>38660.3</v>
      </c>
      <c r="L46" s="37">
        <f t="shared" si="12"/>
        <v>8239</v>
      </c>
      <c r="M46" s="37">
        <f t="shared" si="12"/>
        <v>8239</v>
      </c>
      <c r="N46" s="37">
        <f t="shared" si="12"/>
        <v>0</v>
      </c>
      <c r="O46" s="37">
        <f t="shared" si="12"/>
        <v>0</v>
      </c>
      <c r="P46" s="36"/>
      <c r="Q46" s="38">
        <f>Q47+Q48+Q49</f>
        <v>33635</v>
      </c>
      <c r="R46" s="38">
        <f aca="true" t="shared" si="13" ref="R46:W46">R47+R48+R49</f>
        <v>16.26228770104304</v>
      </c>
      <c r="S46" s="38">
        <f t="shared" si="13"/>
        <v>0</v>
      </c>
      <c r="T46" s="38">
        <f t="shared" si="13"/>
        <v>0</v>
      </c>
      <c r="U46" s="38">
        <f t="shared" si="13"/>
        <v>103230.5</v>
      </c>
      <c r="V46" s="38">
        <f t="shared" si="13"/>
        <v>0</v>
      </c>
      <c r="W46" s="38">
        <f t="shared" si="13"/>
        <v>11299.400000000001</v>
      </c>
      <c r="X46" s="46">
        <f t="shared" si="7"/>
        <v>33.594172736732574</v>
      </c>
    </row>
    <row r="47" spans="2:24" ht="15" customHeight="1">
      <c r="B47" s="58" t="s">
        <v>101</v>
      </c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9" t="s">
        <v>100</v>
      </c>
      <c r="Q47" s="40">
        <v>8800</v>
      </c>
      <c r="R47" s="38"/>
      <c r="S47" s="38"/>
      <c r="T47" s="59"/>
      <c r="U47" s="37"/>
      <c r="V47" s="57"/>
      <c r="W47" s="48">
        <v>930.8</v>
      </c>
      <c r="X47" s="46">
        <f t="shared" si="7"/>
        <v>10.577272727272726</v>
      </c>
    </row>
    <row r="48" spans="2:24" ht="15" customHeight="1">
      <c r="B48" s="42" t="s">
        <v>56</v>
      </c>
      <c r="C48" s="39"/>
      <c r="D48" s="41">
        <v>53545</v>
      </c>
      <c r="E48" s="41">
        <v>-5700</v>
      </c>
      <c r="F48" s="41">
        <v>127031.4</v>
      </c>
      <c r="G48" s="40">
        <f t="shared" si="2"/>
        <v>8995.800000000003</v>
      </c>
      <c r="H48" s="41">
        <f>100242.1-95206.8+2960.5</f>
        <v>7995.800000000003</v>
      </c>
      <c r="I48" s="41">
        <v>1000</v>
      </c>
      <c r="J48" s="41"/>
      <c r="K48" s="41">
        <f>854.5+445.8</f>
        <v>1300.3</v>
      </c>
      <c r="L48" s="41">
        <f t="shared" si="3"/>
        <v>0</v>
      </c>
      <c r="M48" s="41"/>
      <c r="N48" s="41"/>
      <c r="O48" s="41"/>
      <c r="P48" s="39" t="s">
        <v>57</v>
      </c>
      <c r="Q48" s="40">
        <v>8100</v>
      </c>
      <c r="R48" s="38">
        <f t="shared" si="4"/>
        <v>16.26228770104304</v>
      </c>
      <c r="S48" s="38">
        <f t="shared" si="5"/>
        <v>0</v>
      </c>
      <c r="T48" s="56"/>
      <c r="U48" s="41">
        <v>103230.5</v>
      </c>
      <c r="V48" s="57">
        <f t="shared" si="6"/>
        <v>0</v>
      </c>
      <c r="W48" s="48">
        <v>3411</v>
      </c>
      <c r="X48" s="46">
        <f t="shared" si="7"/>
        <v>42.11111111111111</v>
      </c>
    </row>
    <row r="49" spans="2:24" ht="18" customHeight="1">
      <c r="B49" s="42" t="s">
        <v>95</v>
      </c>
      <c r="C49" s="39"/>
      <c r="D49" s="41"/>
      <c r="E49" s="41"/>
      <c r="F49" s="41"/>
      <c r="G49" s="40">
        <f t="shared" si="2"/>
        <v>0</v>
      </c>
      <c r="H49" s="41"/>
      <c r="I49" s="41"/>
      <c r="J49" s="41"/>
      <c r="K49" s="41">
        <v>37360</v>
      </c>
      <c r="L49" s="41">
        <f t="shared" si="3"/>
        <v>8239</v>
      </c>
      <c r="M49" s="41">
        <v>8239</v>
      </c>
      <c r="N49" s="41"/>
      <c r="O49" s="41"/>
      <c r="P49" s="39" t="s">
        <v>58</v>
      </c>
      <c r="Q49" s="40">
        <v>16735</v>
      </c>
      <c r="R49" s="38"/>
      <c r="S49" s="38"/>
      <c r="T49" s="56"/>
      <c r="U49" s="41"/>
      <c r="V49" s="57"/>
      <c r="W49" s="48">
        <v>6957.6</v>
      </c>
      <c r="X49" s="46">
        <f t="shared" si="7"/>
        <v>41.57514191813564</v>
      </c>
    </row>
    <row r="50" spans="2:24" ht="12.75" customHeight="1" hidden="1">
      <c r="B50" s="42" t="s">
        <v>59</v>
      </c>
      <c r="C50" s="39"/>
      <c r="D50" s="41"/>
      <c r="E50" s="41"/>
      <c r="F50" s="41">
        <v>45600</v>
      </c>
      <c r="G50" s="40">
        <f t="shared" si="2"/>
        <v>62143.5</v>
      </c>
      <c r="H50" s="42">
        <f>64227-2590+506.5</f>
        <v>62143.5</v>
      </c>
      <c r="I50" s="41"/>
      <c r="J50" s="41"/>
      <c r="K50" s="41">
        <v>224152.9</v>
      </c>
      <c r="L50" s="41">
        <f t="shared" si="3"/>
        <v>68280</v>
      </c>
      <c r="M50" s="41">
        <v>68280</v>
      </c>
      <c r="N50" s="41"/>
      <c r="O50" s="41"/>
      <c r="P50" s="39"/>
      <c r="Q50" s="40">
        <f t="shared" si="8"/>
        <v>68280</v>
      </c>
      <c r="R50" s="38">
        <f t="shared" si="4"/>
        <v>360.7020846910779</v>
      </c>
      <c r="S50" s="38">
        <f t="shared" si="5"/>
        <v>109.87472543387481</v>
      </c>
      <c r="T50" s="56"/>
      <c r="U50" s="41">
        <v>3635.7</v>
      </c>
      <c r="V50" s="57">
        <f t="shared" si="6"/>
        <v>1878.0427428005612</v>
      </c>
      <c r="W50" s="44"/>
      <c r="X50" s="46">
        <f t="shared" si="7"/>
        <v>0</v>
      </c>
    </row>
    <row r="51" spans="2:24" ht="12.75" customHeight="1" hidden="1">
      <c r="B51" s="42" t="s">
        <v>60</v>
      </c>
      <c r="C51" s="39"/>
      <c r="D51" s="41"/>
      <c r="E51" s="41"/>
      <c r="F51" s="41"/>
      <c r="G51" s="40">
        <f t="shared" si="2"/>
        <v>1033</v>
      </c>
      <c r="H51" s="41">
        <v>1033</v>
      </c>
      <c r="I51" s="41"/>
      <c r="J51" s="41"/>
      <c r="K51" s="41"/>
      <c r="L51" s="41">
        <f t="shared" si="3"/>
        <v>0</v>
      </c>
      <c r="M51" s="41"/>
      <c r="N51" s="41"/>
      <c r="O51" s="41"/>
      <c r="P51" s="39"/>
      <c r="Q51" s="40">
        <f t="shared" si="8"/>
        <v>0</v>
      </c>
      <c r="R51" s="38">
        <f t="shared" si="4"/>
        <v>0</v>
      </c>
      <c r="S51" s="38">
        <f t="shared" si="5"/>
        <v>0</v>
      </c>
      <c r="T51" s="56"/>
      <c r="U51" s="41"/>
      <c r="V51" s="57" t="e">
        <f t="shared" si="6"/>
        <v>#DIV/0!</v>
      </c>
      <c r="W51" s="44"/>
      <c r="X51" s="46" t="e">
        <f t="shared" si="7"/>
        <v>#DIV/0!</v>
      </c>
    </row>
    <row r="52" spans="2:24" ht="11.25" customHeight="1" hidden="1">
      <c r="B52" s="42" t="s">
        <v>61</v>
      </c>
      <c r="C52" s="39"/>
      <c r="D52" s="41"/>
      <c r="E52" s="41"/>
      <c r="F52" s="41"/>
      <c r="G52" s="40">
        <f t="shared" si="2"/>
        <v>32300</v>
      </c>
      <c r="H52" s="41"/>
      <c r="I52" s="41">
        <v>32300</v>
      </c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/>
      <c r="S52" s="38"/>
      <c r="T52" s="56"/>
      <c r="U52" s="41">
        <v>4052.8</v>
      </c>
      <c r="V52" s="57"/>
      <c r="W52" s="44"/>
      <c r="X52" s="46" t="e">
        <f t="shared" si="7"/>
        <v>#DIV/0!</v>
      </c>
    </row>
    <row r="53" spans="2:24" ht="13.5" customHeight="1" hidden="1">
      <c r="B53" s="42" t="s">
        <v>62</v>
      </c>
      <c r="C53" s="39"/>
      <c r="D53" s="41"/>
      <c r="E53" s="41"/>
      <c r="F53" s="41">
        <v>12632.8</v>
      </c>
      <c r="G53" s="40">
        <f t="shared" si="2"/>
        <v>11690</v>
      </c>
      <c r="H53" s="41">
        <v>11690</v>
      </c>
      <c r="I53" s="41"/>
      <c r="J53" s="41"/>
      <c r="K53" s="41">
        <v>14151.4</v>
      </c>
      <c r="L53" s="41">
        <f t="shared" si="3"/>
        <v>12668</v>
      </c>
      <c r="M53" s="41">
        <v>12668</v>
      </c>
      <c r="N53" s="41"/>
      <c r="O53" s="41"/>
      <c r="P53" s="39"/>
      <c r="Q53" s="40">
        <f t="shared" si="8"/>
        <v>12668</v>
      </c>
      <c r="R53" s="38">
        <f t="shared" si="4"/>
        <v>121.05560307955517</v>
      </c>
      <c r="S53" s="38">
        <f t="shared" si="5"/>
        <v>108.366124893071</v>
      </c>
      <c r="T53" s="56"/>
      <c r="U53" s="41">
        <v>6679.7</v>
      </c>
      <c r="V53" s="57">
        <f t="shared" si="6"/>
        <v>189.64923574412026</v>
      </c>
      <c r="W53" s="44"/>
      <c r="X53" s="46">
        <f t="shared" si="7"/>
        <v>0</v>
      </c>
    </row>
    <row r="54" spans="2:24" ht="13.5" customHeight="1" hidden="1">
      <c r="B54" s="42" t="s">
        <v>63</v>
      </c>
      <c r="C54" s="39"/>
      <c r="D54" s="41"/>
      <c r="E54" s="41"/>
      <c r="F54" s="41">
        <v>11179.7</v>
      </c>
      <c r="G54" s="40">
        <f t="shared" si="2"/>
        <v>11179.7</v>
      </c>
      <c r="H54" s="41">
        <v>11179.7</v>
      </c>
      <c r="I54" s="41"/>
      <c r="J54" s="41"/>
      <c r="K54" s="41">
        <v>13681.7</v>
      </c>
      <c r="L54" s="41">
        <f t="shared" si="3"/>
        <v>13032</v>
      </c>
      <c r="M54" s="41">
        <v>13032</v>
      </c>
      <c r="N54" s="41"/>
      <c r="O54" s="41"/>
      <c r="P54" s="39"/>
      <c r="Q54" s="40">
        <f t="shared" si="8"/>
        <v>13032</v>
      </c>
      <c r="R54" s="38">
        <f t="shared" si="4"/>
        <v>122.37984919094428</v>
      </c>
      <c r="S54" s="38">
        <f t="shared" si="5"/>
        <v>116.5684231240552</v>
      </c>
      <c r="T54" s="56"/>
      <c r="U54" s="41">
        <v>7258.2</v>
      </c>
      <c r="V54" s="57">
        <f t="shared" si="6"/>
        <v>179.5486484252294</v>
      </c>
      <c r="W54" s="44"/>
      <c r="X54" s="46">
        <f t="shared" si="7"/>
        <v>0</v>
      </c>
    </row>
    <row r="55" spans="2:24" ht="11.25" customHeight="1" hidden="1">
      <c r="B55" s="42" t="s">
        <v>64</v>
      </c>
      <c r="C55" s="39"/>
      <c r="D55" s="41"/>
      <c r="E55" s="41"/>
      <c r="F55" s="41"/>
      <c r="G55" s="40">
        <f t="shared" si="2"/>
        <v>0</v>
      </c>
      <c r="H55" s="41"/>
      <c r="I55" s="41"/>
      <c r="J55" s="41"/>
      <c r="K55" s="41"/>
      <c r="L55" s="41">
        <f t="shared" si="3"/>
        <v>0</v>
      </c>
      <c r="M55" s="41"/>
      <c r="N55" s="41"/>
      <c r="O55" s="41"/>
      <c r="P55" s="39"/>
      <c r="Q55" s="40">
        <f t="shared" si="8"/>
        <v>0</v>
      </c>
      <c r="R55" s="38"/>
      <c r="S55" s="38"/>
      <c r="T55" s="56"/>
      <c r="U55" s="41">
        <v>59619.5</v>
      </c>
      <c r="V55" s="57">
        <f t="shared" si="6"/>
        <v>0</v>
      </c>
      <c r="W55" s="44"/>
      <c r="X55" s="46" t="e">
        <f t="shared" si="7"/>
        <v>#DIV/0!</v>
      </c>
    </row>
    <row r="56" spans="2:24" ht="15.75" customHeight="1">
      <c r="B56" s="37" t="s">
        <v>102</v>
      </c>
      <c r="C56" s="36" t="s">
        <v>103</v>
      </c>
      <c r="D56" s="41">
        <v>380</v>
      </c>
      <c r="E56" s="41"/>
      <c r="F56" s="41"/>
      <c r="G56" s="40"/>
      <c r="H56" s="41"/>
      <c r="I56" s="41"/>
      <c r="J56" s="41"/>
      <c r="K56" s="41"/>
      <c r="L56" s="41"/>
      <c r="M56" s="41"/>
      <c r="N56" s="41"/>
      <c r="O56" s="41"/>
      <c r="P56" s="39"/>
      <c r="Q56" s="38">
        <f>Q57</f>
        <v>250</v>
      </c>
      <c r="R56" s="38">
        <f aca="true" t="shared" si="14" ref="R56:W56">R57</f>
        <v>0</v>
      </c>
      <c r="S56" s="38">
        <f t="shared" si="14"/>
        <v>0</v>
      </c>
      <c r="T56" s="38">
        <f t="shared" si="14"/>
        <v>0</v>
      </c>
      <c r="U56" s="38">
        <f t="shared" si="14"/>
        <v>0</v>
      </c>
      <c r="V56" s="38">
        <f t="shared" si="14"/>
        <v>0</v>
      </c>
      <c r="W56" s="38">
        <f t="shared" si="14"/>
        <v>66.9</v>
      </c>
      <c r="X56" s="46">
        <f t="shared" si="7"/>
        <v>26.76</v>
      </c>
    </row>
    <row r="57" spans="2:24" ht="15" customHeight="1">
      <c r="B57" s="42" t="s">
        <v>104</v>
      </c>
      <c r="C57" s="39"/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 t="s">
        <v>105</v>
      </c>
      <c r="Q57" s="40">
        <v>250</v>
      </c>
      <c r="R57" s="38"/>
      <c r="S57" s="38"/>
      <c r="T57" s="56"/>
      <c r="U57" s="41"/>
      <c r="V57" s="57"/>
      <c r="W57" s="48">
        <v>66.9</v>
      </c>
      <c r="X57" s="46">
        <f t="shared" si="7"/>
        <v>26.76</v>
      </c>
    </row>
    <row r="58" spans="2:24" ht="28.5" customHeight="1">
      <c r="B58" s="37" t="s">
        <v>65</v>
      </c>
      <c r="C58" s="36" t="s">
        <v>66</v>
      </c>
      <c r="D58" s="37">
        <f>SUM(D59:D61)</f>
        <v>4478</v>
      </c>
      <c r="E58" s="37">
        <f>SUM(E59:E61)</f>
        <v>0</v>
      </c>
      <c r="F58" s="37">
        <f>SUM(F59:F61)</f>
        <v>5358.2</v>
      </c>
      <c r="G58" s="37">
        <f aca="true" t="shared" si="15" ref="G58:O58">SUM(G59:G62)</f>
        <v>9716.8</v>
      </c>
      <c r="H58" s="37">
        <f t="shared" si="15"/>
        <v>7876.799999999999</v>
      </c>
      <c r="I58" s="37">
        <f t="shared" si="15"/>
        <v>1840</v>
      </c>
      <c r="J58" s="37">
        <f t="shared" si="15"/>
        <v>0</v>
      </c>
      <c r="K58" s="37">
        <f t="shared" si="15"/>
        <v>10772.8</v>
      </c>
      <c r="L58" s="37">
        <f t="shared" si="15"/>
        <v>8669.3</v>
      </c>
      <c r="M58" s="37">
        <f t="shared" si="15"/>
        <v>8340</v>
      </c>
      <c r="N58" s="37">
        <f t="shared" si="15"/>
        <v>329.3</v>
      </c>
      <c r="O58" s="37">
        <f t="shared" si="15"/>
        <v>0</v>
      </c>
      <c r="P58" s="36"/>
      <c r="Q58" s="38">
        <f>Q59</f>
        <v>16711.7</v>
      </c>
      <c r="R58" s="38">
        <f aca="true" t="shared" si="16" ref="R58:W58">R59</f>
        <v>101.10330013669207</v>
      </c>
      <c r="S58" s="38">
        <f t="shared" si="16"/>
        <v>87.87346221441125</v>
      </c>
      <c r="T58" s="38">
        <f t="shared" si="16"/>
        <v>0</v>
      </c>
      <c r="U58" s="38">
        <f t="shared" si="16"/>
        <v>3955.2</v>
      </c>
      <c r="V58" s="38">
        <f t="shared" si="16"/>
        <v>68.26456310679612</v>
      </c>
      <c r="W58" s="38">
        <f t="shared" si="16"/>
        <v>6544</v>
      </c>
      <c r="X58" s="46">
        <f t="shared" si="7"/>
        <v>39.158194558303464</v>
      </c>
    </row>
    <row r="59" spans="2:24" ht="15">
      <c r="B59" s="42" t="s">
        <v>93</v>
      </c>
      <c r="C59" s="39"/>
      <c r="D59" s="41">
        <v>4478</v>
      </c>
      <c r="E59" s="41"/>
      <c r="F59" s="41">
        <v>5358.2</v>
      </c>
      <c r="G59" s="40">
        <f t="shared" si="2"/>
        <v>3072.6</v>
      </c>
      <c r="H59" s="41">
        <v>3072.6</v>
      </c>
      <c r="I59" s="41"/>
      <c r="J59" s="41"/>
      <c r="K59" s="41">
        <f>3106.5</f>
        <v>3106.5</v>
      </c>
      <c r="L59" s="41">
        <f t="shared" si="3"/>
        <v>2700</v>
      </c>
      <c r="M59" s="41">
        <v>2700</v>
      </c>
      <c r="N59" s="41"/>
      <c r="O59" s="41"/>
      <c r="P59" s="39" t="s">
        <v>67</v>
      </c>
      <c r="Q59" s="40">
        <v>16711.7</v>
      </c>
      <c r="R59" s="38">
        <f t="shared" si="4"/>
        <v>101.10330013669207</v>
      </c>
      <c r="S59" s="38">
        <f t="shared" si="5"/>
        <v>87.87346221441125</v>
      </c>
      <c r="T59" s="56"/>
      <c r="U59" s="41">
        <v>3955.2</v>
      </c>
      <c r="V59" s="57">
        <f t="shared" si="6"/>
        <v>68.26456310679612</v>
      </c>
      <c r="W59" s="48">
        <v>6544</v>
      </c>
      <c r="X59" s="46">
        <f t="shared" si="7"/>
        <v>39.158194558303464</v>
      </c>
    </row>
    <row r="60" spans="2:24" ht="14.25" customHeight="1" hidden="1">
      <c r="B60" s="42" t="s">
        <v>90</v>
      </c>
      <c r="C60" s="39"/>
      <c r="D60" s="41"/>
      <c r="E60" s="41"/>
      <c r="F60" s="41"/>
      <c r="G60" s="40">
        <f t="shared" si="2"/>
        <v>4268.2</v>
      </c>
      <c r="H60" s="41">
        <v>4268.2</v>
      </c>
      <c r="I60" s="41"/>
      <c r="J60" s="41"/>
      <c r="K60" s="41">
        <v>6666.3</v>
      </c>
      <c r="L60" s="41">
        <f t="shared" si="3"/>
        <v>5169.3</v>
      </c>
      <c r="M60" s="41">
        <v>4840</v>
      </c>
      <c r="N60" s="41">
        <v>329.3</v>
      </c>
      <c r="O60" s="41"/>
      <c r="P60" s="39"/>
      <c r="Q60" s="40">
        <f t="shared" si="8"/>
        <v>5169.3</v>
      </c>
      <c r="R60" s="38">
        <f t="shared" si="4"/>
        <v>156.18527716601847</v>
      </c>
      <c r="S60" s="38"/>
      <c r="T60" s="56"/>
      <c r="U60" s="41"/>
      <c r="V60" s="57"/>
      <c r="W60" s="44"/>
      <c r="X60" s="46">
        <f t="shared" si="7"/>
        <v>0</v>
      </c>
    </row>
    <row r="61" spans="2:24" ht="12" customHeight="1" hidden="1">
      <c r="B61" s="42" t="s">
        <v>91</v>
      </c>
      <c r="C61" s="39"/>
      <c r="D61" s="41"/>
      <c r="E61" s="41"/>
      <c r="F61" s="41"/>
      <c r="G61" s="40">
        <f t="shared" si="2"/>
        <v>536</v>
      </c>
      <c r="H61" s="41">
        <v>536</v>
      </c>
      <c r="I61" s="41"/>
      <c r="J61" s="41"/>
      <c r="K61" s="41">
        <v>1000</v>
      </c>
      <c r="L61" s="41">
        <f t="shared" si="3"/>
        <v>800</v>
      </c>
      <c r="M61" s="41">
        <v>800</v>
      </c>
      <c r="N61" s="41"/>
      <c r="O61" s="41"/>
      <c r="P61" s="39"/>
      <c r="Q61" s="40">
        <f t="shared" si="8"/>
        <v>800</v>
      </c>
      <c r="R61" s="38">
        <f t="shared" si="4"/>
        <v>186.56716417910448</v>
      </c>
      <c r="S61" s="38"/>
      <c r="T61" s="56"/>
      <c r="U61" s="41"/>
      <c r="V61" s="57"/>
      <c r="W61" s="44"/>
      <c r="X61" s="46">
        <f t="shared" si="7"/>
        <v>0</v>
      </c>
    </row>
    <row r="62" spans="2:24" ht="21.75" customHeight="1" hidden="1">
      <c r="B62" s="42" t="s">
        <v>69</v>
      </c>
      <c r="C62" s="39" t="s">
        <v>68</v>
      </c>
      <c r="D62" s="41"/>
      <c r="E62" s="41"/>
      <c r="F62" s="41"/>
      <c r="G62" s="40">
        <f t="shared" si="2"/>
        <v>1840</v>
      </c>
      <c r="H62" s="41"/>
      <c r="I62" s="41">
        <v>1840</v>
      </c>
      <c r="J62" s="41"/>
      <c r="K62" s="41"/>
      <c r="L62" s="41">
        <f t="shared" si="3"/>
        <v>0</v>
      </c>
      <c r="M62" s="41"/>
      <c r="N62" s="41"/>
      <c r="O62" s="41"/>
      <c r="P62" s="39" t="s">
        <v>68</v>
      </c>
      <c r="Q62" s="40">
        <f aca="true" t="shared" si="17" ref="Q62:Q72">M62+N62+O62</f>
        <v>0</v>
      </c>
      <c r="R62" s="38"/>
      <c r="S62" s="38"/>
      <c r="T62" s="56"/>
      <c r="U62" s="41">
        <v>881.2</v>
      </c>
      <c r="V62" s="57">
        <f>M62/U62*100</f>
        <v>0</v>
      </c>
      <c r="W62" s="44"/>
      <c r="X62" s="46" t="e">
        <f t="shared" si="7"/>
        <v>#DIV/0!</v>
      </c>
    </row>
    <row r="63" spans="2:24" ht="21.75" customHeight="1">
      <c r="B63" s="42" t="s">
        <v>113</v>
      </c>
      <c r="C63" s="39" t="s">
        <v>110</v>
      </c>
      <c r="D63" s="41"/>
      <c r="E63" s="41"/>
      <c r="F63" s="41"/>
      <c r="G63" s="40"/>
      <c r="H63" s="41"/>
      <c r="I63" s="41"/>
      <c r="J63" s="41"/>
      <c r="K63" s="41"/>
      <c r="L63" s="41"/>
      <c r="M63" s="41"/>
      <c r="N63" s="41"/>
      <c r="O63" s="41"/>
      <c r="P63" s="39"/>
      <c r="Q63" s="40">
        <f>Q64</f>
        <v>720</v>
      </c>
      <c r="R63" s="40">
        <f aca="true" t="shared" si="18" ref="R63:W63">R64</f>
        <v>0</v>
      </c>
      <c r="S63" s="40">
        <f t="shared" si="18"/>
        <v>0</v>
      </c>
      <c r="T63" s="40">
        <f t="shared" si="18"/>
        <v>0</v>
      </c>
      <c r="U63" s="40">
        <f t="shared" si="18"/>
        <v>0</v>
      </c>
      <c r="V63" s="40">
        <f t="shared" si="18"/>
        <v>0</v>
      </c>
      <c r="W63" s="40">
        <f t="shared" si="18"/>
        <v>44.1</v>
      </c>
      <c r="X63" s="46">
        <f t="shared" si="7"/>
        <v>6.125</v>
      </c>
    </row>
    <row r="64" spans="2:24" ht="12.75" customHeight="1">
      <c r="B64" s="42" t="s">
        <v>114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 t="s">
        <v>111</v>
      </c>
      <c r="Q64" s="40">
        <v>720</v>
      </c>
      <c r="R64" s="38"/>
      <c r="S64" s="38"/>
      <c r="T64" s="56"/>
      <c r="U64" s="41"/>
      <c r="V64" s="57"/>
      <c r="W64" s="48">
        <v>44.1</v>
      </c>
      <c r="X64" s="46">
        <f t="shared" si="7"/>
        <v>6.125</v>
      </c>
    </row>
    <row r="65" spans="2:24" ht="18" customHeight="1">
      <c r="B65" s="37" t="s">
        <v>77</v>
      </c>
      <c r="C65" s="36" t="s">
        <v>109</v>
      </c>
      <c r="D65" s="37">
        <f aca="true" t="shared" si="19" ref="D65:O65">SUM(D66:D70)</f>
        <v>1000</v>
      </c>
      <c r="E65" s="37">
        <f t="shared" si="19"/>
        <v>0</v>
      </c>
      <c r="F65" s="37">
        <f t="shared" si="19"/>
        <v>8000</v>
      </c>
      <c r="G65" s="37">
        <f t="shared" si="19"/>
        <v>4306</v>
      </c>
      <c r="H65" s="37">
        <f t="shared" si="19"/>
        <v>4146</v>
      </c>
      <c r="I65" s="37">
        <f t="shared" si="19"/>
        <v>0</v>
      </c>
      <c r="J65" s="37">
        <f t="shared" si="19"/>
        <v>160</v>
      </c>
      <c r="K65" s="37">
        <f t="shared" si="19"/>
        <v>13086</v>
      </c>
      <c r="L65" s="37">
        <f t="shared" si="19"/>
        <v>4200</v>
      </c>
      <c r="M65" s="37">
        <f t="shared" si="19"/>
        <v>4200</v>
      </c>
      <c r="N65" s="37">
        <f t="shared" si="19"/>
        <v>0</v>
      </c>
      <c r="O65" s="37">
        <f t="shared" si="19"/>
        <v>0</v>
      </c>
      <c r="P65" s="36"/>
      <c r="Q65" s="38">
        <f>Q70</f>
        <v>9407</v>
      </c>
      <c r="R65" s="38">
        <f aca="true" t="shared" si="20" ref="R65:W65">R70</f>
        <v>315.62952243125903</v>
      </c>
      <c r="S65" s="38">
        <f t="shared" si="20"/>
        <v>101.30246020260492</v>
      </c>
      <c r="T65" s="38">
        <f t="shared" si="20"/>
        <v>0</v>
      </c>
      <c r="U65" s="38">
        <f t="shared" si="20"/>
        <v>1431.7</v>
      </c>
      <c r="V65" s="38">
        <f t="shared" si="20"/>
        <v>293.357546972131</v>
      </c>
      <c r="W65" s="38">
        <f t="shared" si="20"/>
        <v>4762.7</v>
      </c>
      <c r="X65" s="46">
        <f t="shared" si="7"/>
        <v>50.62931859253747</v>
      </c>
    </row>
    <row r="66" spans="2:24" ht="15.75" customHeight="1" hidden="1">
      <c r="B66" s="42" t="s">
        <v>92</v>
      </c>
      <c r="C66" s="39"/>
      <c r="D66" s="41"/>
      <c r="E66" s="41"/>
      <c r="F66" s="41"/>
      <c r="G66" s="40">
        <f aca="true" t="shared" si="21" ref="G66:G72">H66+I66+J66</f>
        <v>0</v>
      </c>
      <c r="H66" s="41"/>
      <c r="I66" s="41"/>
      <c r="J66" s="41"/>
      <c r="K66" s="41"/>
      <c r="L66" s="41"/>
      <c r="M66" s="41"/>
      <c r="N66" s="41"/>
      <c r="O66" s="41"/>
      <c r="P66" s="39" t="s">
        <v>70</v>
      </c>
      <c r="Q66" s="40">
        <f t="shared" si="17"/>
        <v>0</v>
      </c>
      <c r="R66" s="38"/>
      <c r="S66" s="38"/>
      <c r="T66" s="56"/>
      <c r="U66" s="41"/>
      <c r="V66" s="57"/>
      <c r="W66" s="44"/>
      <c r="X66" s="46" t="e">
        <f t="shared" si="7"/>
        <v>#DIV/0!</v>
      </c>
    </row>
    <row r="67" spans="2:24" ht="8.25" customHeight="1" hidden="1">
      <c r="B67" s="42" t="s">
        <v>71</v>
      </c>
      <c r="C67" s="39"/>
      <c r="D67" s="41"/>
      <c r="E67" s="41"/>
      <c r="F67" s="41"/>
      <c r="G67" s="40">
        <f t="shared" si="21"/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72</v>
      </c>
      <c r="Q67" s="40">
        <f t="shared" si="17"/>
        <v>0</v>
      </c>
      <c r="R67" s="38"/>
      <c r="S67" s="38"/>
      <c r="T67" s="56"/>
      <c r="U67" s="41"/>
      <c r="V67" s="57"/>
      <c r="W67" s="44"/>
      <c r="X67" s="46" t="e">
        <f t="shared" si="7"/>
        <v>#DIV/0!</v>
      </c>
    </row>
    <row r="68" spans="2:24" ht="12.75" customHeight="1" hidden="1">
      <c r="B68" s="42" t="s">
        <v>73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74</v>
      </c>
      <c r="Q68" s="40">
        <f t="shared" si="17"/>
        <v>0</v>
      </c>
      <c r="R68" s="38"/>
      <c r="S68" s="38"/>
      <c r="T68" s="56"/>
      <c r="U68" s="41"/>
      <c r="V68" s="57"/>
      <c r="W68" s="44"/>
      <c r="X68" s="46" t="e">
        <f t="shared" si="7"/>
        <v>#DIV/0!</v>
      </c>
    </row>
    <row r="69" spans="2:24" ht="12.75" customHeight="1" hidden="1">
      <c r="B69" s="42" t="s">
        <v>75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76</v>
      </c>
      <c r="Q69" s="40">
        <f t="shared" si="17"/>
        <v>0</v>
      </c>
      <c r="R69" s="38"/>
      <c r="S69" s="38"/>
      <c r="T69" s="56"/>
      <c r="U69" s="41"/>
      <c r="V69" s="57"/>
      <c r="W69" s="44"/>
      <c r="X69" s="46" t="e">
        <f t="shared" si="7"/>
        <v>#DIV/0!</v>
      </c>
    </row>
    <row r="70" spans="2:24" ht="15" customHeight="1">
      <c r="B70" s="42" t="s">
        <v>77</v>
      </c>
      <c r="C70" s="39"/>
      <c r="D70" s="41">
        <v>1000</v>
      </c>
      <c r="E70" s="41"/>
      <c r="F70" s="41">
        <v>8000</v>
      </c>
      <c r="G70" s="40">
        <f t="shared" si="21"/>
        <v>4306</v>
      </c>
      <c r="H70" s="41">
        <f>3000+1146</f>
        <v>4146</v>
      </c>
      <c r="I70" s="41"/>
      <c r="J70" s="41">
        <v>160</v>
      </c>
      <c r="K70" s="41">
        <v>13086</v>
      </c>
      <c r="L70" s="41">
        <f t="shared" si="3"/>
        <v>4200</v>
      </c>
      <c r="M70" s="41">
        <v>4200</v>
      </c>
      <c r="N70" s="41"/>
      <c r="O70" s="41"/>
      <c r="P70" s="39" t="s">
        <v>109</v>
      </c>
      <c r="Q70" s="40">
        <v>9407</v>
      </c>
      <c r="R70" s="38">
        <f>K70/H70*100</f>
        <v>315.62952243125903</v>
      </c>
      <c r="S70" s="38">
        <f>M70/H70*100</f>
        <v>101.30246020260492</v>
      </c>
      <c r="T70" s="56"/>
      <c r="U70" s="41">
        <v>1431.7</v>
      </c>
      <c r="V70" s="57">
        <f>M70/U70*100</f>
        <v>293.357546972131</v>
      </c>
      <c r="W70" s="48">
        <v>4762.7</v>
      </c>
      <c r="X70" s="46">
        <f t="shared" si="7"/>
        <v>50.62931859253747</v>
      </c>
    </row>
    <row r="71" spans="2:24" ht="16.5" customHeight="1" hidden="1">
      <c r="B71" s="42" t="s">
        <v>78</v>
      </c>
      <c r="C71" s="39" t="s">
        <v>79</v>
      </c>
      <c r="D71" s="41"/>
      <c r="E71" s="41"/>
      <c r="F71" s="41"/>
      <c r="G71" s="40">
        <f t="shared" si="21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79</v>
      </c>
      <c r="Q71" s="40">
        <f t="shared" si="17"/>
        <v>0</v>
      </c>
      <c r="R71" s="38" t="e">
        <f>K71/H71*100</f>
        <v>#DIV/0!</v>
      </c>
      <c r="S71" s="38"/>
      <c r="T71" s="56"/>
      <c r="U71" s="41"/>
      <c r="V71" s="57"/>
      <c r="W71" s="44"/>
      <c r="X71" s="46" t="e">
        <f t="shared" si="7"/>
        <v>#DIV/0!</v>
      </c>
    </row>
    <row r="72" spans="2:24" ht="24" customHeight="1" hidden="1">
      <c r="B72" s="42" t="s">
        <v>80</v>
      </c>
      <c r="C72" s="39" t="s">
        <v>81</v>
      </c>
      <c r="D72" s="41"/>
      <c r="E72" s="41"/>
      <c r="F72" s="41">
        <v>4600</v>
      </c>
      <c r="G72" s="40">
        <f t="shared" si="21"/>
        <v>7600</v>
      </c>
      <c r="H72" s="41">
        <v>7600</v>
      </c>
      <c r="I72" s="41"/>
      <c r="J72" s="41"/>
      <c r="K72" s="41">
        <v>5257</v>
      </c>
      <c r="L72" s="41">
        <f>M72+N72+O72</f>
        <v>5200</v>
      </c>
      <c r="M72" s="41">
        <f>4600+600</f>
        <v>5200</v>
      </c>
      <c r="N72" s="41"/>
      <c r="O72" s="41"/>
      <c r="P72" s="39" t="s">
        <v>81</v>
      </c>
      <c r="Q72" s="40">
        <f t="shared" si="17"/>
        <v>5200</v>
      </c>
      <c r="R72" s="38">
        <f>K72/H72*100</f>
        <v>69.17105263157895</v>
      </c>
      <c r="S72" s="38">
        <f>M72/H72*100</f>
        <v>68.42105263157895</v>
      </c>
      <c r="T72" s="56"/>
      <c r="U72" s="41">
        <v>3408.6</v>
      </c>
      <c r="V72" s="57">
        <f>M72/U72*100</f>
        <v>152.55530129672005</v>
      </c>
      <c r="W72" s="44"/>
      <c r="X72" s="46">
        <f t="shared" si="7"/>
        <v>0</v>
      </c>
    </row>
    <row r="73" spans="2:24" ht="14.25">
      <c r="B73" s="60" t="s">
        <v>82</v>
      </c>
      <c r="C73" s="60"/>
      <c r="D73" s="37" t="e">
        <f>SUM(D14+D32+D38+D46+#REF!+D58+D65+#REF!+#REF!)</f>
        <v>#REF!</v>
      </c>
      <c r="E73" s="37" t="e">
        <f>SUM(E14+E32+E38+E46+#REF!+E58+E65+#REF!+#REF!)</f>
        <v>#REF!</v>
      </c>
      <c r="F73" s="38" t="e">
        <f>SUM(F14+F32+F38+F46+#REF!+#REF!+F58+F65+#REF!+#REF!)</f>
        <v>#REF!</v>
      </c>
      <c r="G73" s="38" t="e">
        <f>SUM(G14+G32+G38+G46+#REF!+#REF!+G58+G65+#REF!+#REF!)</f>
        <v>#REF!</v>
      </c>
      <c r="H73" s="38" t="e">
        <f>SUM(H14+H32+H38+H46+#REF!+#REF!+H58+H65+#REF!+#REF!)</f>
        <v>#REF!</v>
      </c>
      <c r="I73" s="38" t="e">
        <f>SUM(I14+I32+I38+I46+#REF!+#REF!+I58+I65+#REF!+#REF!)</f>
        <v>#REF!</v>
      </c>
      <c r="J73" s="38" t="e">
        <f>SUM(J14+J32+J38+J46+#REF!+#REF!+J58+J65+#REF!+#REF!)</f>
        <v>#REF!</v>
      </c>
      <c r="K73" s="38" t="e">
        <f>SUM(K14+K32+K38+K46+#REF!+#REF!+K58+K65+#REF!+#REF!)</f>
        <v>#REF!</v>
      </c>
      <c r="L73" s="38" t="e">
        <f>SUM(L14+L32+L38+L46+#REF!+#REF!+L58+L65+#REF!+#REF!)</f>
        <v>#REF!</v>
      </c>
      <c r="M73" s="38" t="e">
        <f>SUM(M14+M32+M38+M46+#REF!+#REF!+M58+M65+#REF!+#REF!)</f>
        <v>#REF!</v>
      </c>
      <c r="N73" s="38" t="e">
        <f>SUM(N14+N32+N38+N46+#REF!+#REF!+N58+N65+#REF!+#REF!)</f>
        <v>#REF!</v>
      </c>
      <c r="O73" s="38" t="e">
        <f>SUM(O14+O32+O38+O46+#REF!+#REF!+O58+O65+#REF!+#REF!)</f>
        <v>#REF!</v>
      </c>
      <c r="P73" s="60"/>
      <c r="Q73" s="38">
        <f aca="true" t="shared" si="22" ref="Q73:W73">Q14+Q30+Q32+Q38+Q46+Q56+Q58+Q63+Q65</f>
        <v>83829.2</v>
      </c>
      <c r="R73" s="38">
        <f t="shared" si="22"/>
        <v>1422.5921707816756</v>
      </c>
      <c r="S73" s="38">
        <f t="shared" si="22"/>
        <v>901.0507640927797</v>
      </c>
      <c r="T73" s="38">
        <f t="shared" si="22"/>
        <v>0</v>
      </c>
      <c r="U73" s="38" t="e">
        <f t="shared" si="22"/>
        <v>#VALUE!</v>
      </c>
      <c r="V73" s="38">
        <f t="shared" si="22"/>
        <v>2758.2865079038293</v>
      </c>
      <c r="W73" s="38">
        <f t="shared" si="22"/>
        <v>32512.100000000002</v>
      </c>
      <c r="X73" s="46">
        <f t="shared" si="7"/>
        <v>38.78374122620758</v>
      </c>
    </row>
    <row r="74" spans="2:22" ht="13.5" customHeight="1" hidden="1" thickBot="1">
      <c r="B74" s="26" t="s">
        <v>83</v>
      </c>
      <c r="C74" s="27"/>
      <c r="D74" s="28"/>
      <c r="E74" s="28"/>
      <c r="F74" s="29">
        <v>0</v>
      </c>
      <c r="G74" s="30">
        <f>-43123.7-16350</f>
        <v>-59473.7</v>
      </c>
      <c r="H74" s="28"/>
      <c r="I74" s="28"/>
      <c r="J74" s="28"/>
      <c r="K74" s="29">
        <v>0</v>
      </c>
      <c r="L74" s="31">
        <v>0</v>
      </c>
      <c r="M74" s="29">
        <v>63802.8</v>
      </c>
      <c r="N74" s="29">
        <v>0</v>
      </c>
      <c r="O74" s="29">
        <v>0</v>
      </c>
      <c r="P74" s="27"/>
      <c r="Q74" s="32">
        <v>63802.8</v>
      </c>
      <c r="R74" s="49"/>
      <c r="S74" s="50"/>
      <c r="T74" s="51"/>
      <c r="U74" s="52">
        <v>76369.2</v>
      </c>
      <c r="V74" s="53"/>
    </row>
    <row r="75" spans="2:21" s="14" customFormat="1" ht="12.75" customHeight="1" hidden="1" thickBot="1">
      <c r="B75" s="5" t="s">
        <v>84</v>
      </c>
      <c r="C75" s="6"/>
      <c r="D75" s="7"/>
      <c r="E75" s="7"/>
      <c r="F75" s="7"/>
      <c r="G75" s="7"/>
      <c r="H75" s="7"/>
      <c r="I75" s="7"/>
      <c r="J75" s="7"/>
      <c r="K75" s="8"/>
      <c r="L75" s="7"/>
      <c r="M75" s="9">
        <v>1193121.2</v>
      </c>
      <c r="N75" s="10">
        <v>1131115</v>
      </c>
      <c r="O75" s="10">
        <v>113200</v>
      </c>
      <c r="P75" s="6"/>
      <c r="Q75" s="9">
        <f>M75+N75+O75</f>
        <v>2437436.2</v>
      </c>
      <c r="R75" s="8"/>
      <c r="S75" s="11"/>
      <c r="T75" s="12"/>
      <c r="U75" s="13"/>
    </row>
    <row r="76" ht="27" customHeight="1">
      <c r="M76" s="15"/>
    </row>
    <row r="77" spans="2:16" ht="27.75" customHeight="1">
      <c r="B77" s="17"/>
      <c r="C77" s="18"/>
      <c r="D77" s="2"/>
      <c r="E77" s="2"/>
      <c r="F77" s="2"/>
      <c r="K77" s="15"/>
      <c r="M77" s="19"/>
      <c r="O77" s="20"/>
      <c r="P77" s="18"/>
    </row>
    <row r="78" spans="2:16" ht="15" customHeight="1">
      <c r="B78" s="21"/>
      <c r="C78" s="18"/>
      <c r="D78" s="2"/>
      <c r="E78" s="2"/>
      <c r="F78" s="2"/>
      <c r="H78" s="22"/>
      <c r="N78" s="14"/>
      <c r="P78" s="18"/>
    </row>
    <row r="79" spans="2:16" ht="15" customHeight="1">
      <c r="B79" s="21"/>
      <c r="C79" s="18"/>
      <c r="D79" s="2"/>
      <c r="E79" s="2"/>
      <c r="F79" s="2"/>
      <c r="H79" s="22"/>
      <c r="N79" s="14"/>
      <c r="P79" s="18"/>
    </row>
    <row r="80" spans="2:16" ht="15" customHeight="1">
      <c r="B80" s="25"/>
      <c r="C80" s="18"/>
      <c r="D80" s="2"/>
      <c r="E80" s="2"/>
      <c r="F80" s="2"/>
      <c r="H80" s="22"/>
      <c r="K80" s="15"/>
      <c r="M80" s="15"/>
      <c r="N80" s="14"/>
      <c r="P80" s="18"/>
    </row>
    <row r="81" spans="2:16" ht="15" customHeight="1">
      <c r="B81" s="23"/>
      <c r="C81" s="18"/>
      <c r="D81" s="2"/>
      <c r="E81" s="2"/>
      <c r="F81" s="2"/>
      <c r="H81" s="20"/>
      <c r="P81" s="18"/>
    </row>
    <row r="82" spans="2:16" ht="12.75" customHeight="1">
      <c r="B82" s="24"/>
      <c r="C82" s="18"/>
      <c r="D82" s="2"/>
      <c r="E82" s="2"/>
      <c r="F82" s="2"/>
      <c r="P82" s="18"/>
    </row>
    <row r="83" spans="2:16" ht="12.75" customHeight="1">
      <c r="B83" s="24"/>
      <c r="C83" s="18"/>
      <c r="D83" s="2"/>
      <c r="E83" s="2"/>
      <c r="F83" s="2"/>
      <c r="P83" s="18"/>
    </row>
    <row r="84" spans="3:16" ht="12.75">
      <c r="C84" s="18"/>
      <c r="D84" s="2"/>
      <c r="E84" s="2"/>
      <c r="F84" s="2"/>
      <c r="P84" s="18"/>
    </row>
    <row r="85" spans="2:16" ht="15">
      <c r="B85" s="24"/>
      <c r="C85" s="18"/>
      <c r="D85" s="2"/>
      <c r="E85" s="2"/>
      <c r="F85" s="2"/>
      <c r="P85" s="18"/>
    </row>
    <row r="86" spans="2:16" ht="15">
      <c r="B86" s="23"/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4"/>
      <c r="C88" s="18"/>
      <c r="D88" s="2"/>
      <c r="E88" s="2"/>
      <c r="F88" s="2"/>
      <c r="P88" s="18"/>
    </row>
    <row r="89" spans="2:16" ht="12.75">
      <c r="B89" s="2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</sheetData>
  <mergeCells count="30">
    <mergeCell ref="Q10:Q12"/>
    <mergeCell ref="R10:R12"/>
    <mergeCell ref="J11:J12"/>
    <mergeCell ref="M11:M12"/>
    <mergeCell ref="N11:N12"/>
    <mergeCell ref="O11:O12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C1:Q1"/>
    <mergeCell ref="C2:Q2"/>
    <mergeCell ref="C3:Q3"/>
    <mergeCell ref="C4:Q4"/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m51</cp:lastModifiedBy>
  <cp:lastPrinted>2012-09-25T12:36:22Z</cp:lastPrinted>
  <dcterms:created xsi:type="dcterms:W3CDTF">2007-10-24T16:54:59Z</dcterms:created>
  <dcterms:modified xsi:type="dcterms:W3CDTF">2012-09-25T12:36:55Z</dcterms:modified>
  <cp:category/>
  <cp:version/>
  <cp:contentType/>
  <cp:contentStatus/>
</cp:coreProperties>
</file>